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mc:AlternateContent xmlns:mc="http://schemas.openxmlformats.org/markup-compatibility/2006">
    <mc:Choice Requires="x15">
      <x15ac:absPath xmlns:x15ac="http://schemas.microsoft.com/office/spreadsheetml/2010/11/ac" url="/Users/jette/Downloads/"/>
    </mc:Choice>
  </mc:AlternateContent>
  <xr:revisionPtr revIDLastSave="0" documentId="8_{52CF2742-E020-3F4E-AA59-5CCE7EF55BF5}" xr6:coauthVersionLast="47" xr6:coauthVersionMax="47" xr10:uidLastSave="{00000000-0000-0000-0000-000000000000}"/>
  <bookViews>
    <workbookView xWindow="0" yWindow="500" windowWidth="28800" windowHeight="15840" firstSheet="2" activeTab="3" xr2:uid="{00000000-000D-0000-FFFF-FFFF00000000}"/>
  </bookViews>
  <sheets>
    <sheet name="Introduktion" sheetId="1" r:id="rId1"/>
    <sheet name="Lønsatser" sheetId="4" r:id="rId2"/>
    <sheet name="Viceskoleinspektører" sheetId="8" r:id="rId3"/>
    <sheet name="Afdelingsleder grundskole" sheetId="9" r:id="rId4"/>
    <sheet name="Afd.leder kostsk. Boafd." sheetId="12" r:id="rId5"/>
    <sheet name="Lønintervaller(skjules)" sheetId="18"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2" l="1"/>
  <c r="E18" i="12"/>
  <c r="D18" i="12"/>
  <c r="E22" i="9"/>
  <c r="E18" i="9"/>
  <c r="D18" i="9"/>
  <c r="E25" i="8"/>
  <c r="E21" i="8"/>
  <c r="D21" i="8"/>
  <c r="E23" i="12" l="1"/>
  <c r="E26" i="9"/>
  <c r="E19" i="9" l="1"/>
  <c r="E23" i="9"/>
  <c r="E19" i="12"/>
  <c r="F17" i="12" s="1"/>
  <c r="E26" i="12"/>
  <c r="E26" i="8"/>
  <c r="E29" i="8"/>
  <c r="E22" i="8"/>
  <c r="E27" i="9" l="1"/>
  <c r="E28" i="9" s="1"/>
  <c r="F20" i="8"/>
  <c r="F17" i="9"/>
  <c r="E27" i="12"/>
  <c r="E28" i="12" s="1"/>
  <c r="E30" i="8"/>
  <c r="E31" i="8" s="1"/>
</calcChain>
</file>

<file path=xl/sharedStrings.xml><?xml version="1.0" encoding="utf-8"?>
<sst xmlns="http://schemas.openxmlformats.org/spreadsheetml/2006/main" count="313" uniqueCount="81">
  <si>
    <t>Overgangsordning for afdelingsledere og viceskoleinspektører m.fl.</t>
  </si>
  <si>
    <t>Skolens elevtal</t>
  </si>
  <si>
    <t>Viceskoleinspektører og viceafdelingsinspektører</t>
  </si>
  <si>
    <t>Afdelingsleder</t>
  </si>
  <si>
    <t>Afdelingsinspektører ved private gymnasiers grundskoleafdelinger</t>
  </si>
  <si>
    <t>Underskrifter:</t>
  </si>
  <si>
    <t>Skoleleder</t>
  </si>
  <si>
    <t>Dato:</t>
  </si>
  <si>
    <t>Venlig hilsen</t>
  </si>
  <si>
    <t>Dato for godkendelse:</t>
  </si>
  <si>
    <t>Aftalt beløb i niveau 2012:</t>
  </si>
  <si>
    <t xml:space="preserve">Viceskoleinspektører og viceafdelingsinspektører omplaceres fra intervalløn til basisløn. Det hidtidige intervallønssystem indeholdt 2 intervaller afhængig af skolens størrelse. Det nye basistrinssystem indeholder tilsvarende to trin afhængigt af skolens elevtal. </t>
  </si>
  <si>
    <t>Dansk Friskoleforening</t>
  </si>
  <si>
    <t>Danmarks Private skoler - grundskler og gymnasier</t>
  </si>
  <si>
    <t>Deutscher Schul- und Sprachverien für Nordschlewig</t>
  </si>
  <si>
    <t>Foreningen af Kristne Friskoler</t>
  </si>
  <si>
    <t>Frie Skolers Ledere</t>
  </si>
  <si>
    <t>Ny organisationsaftale for ledere pr. 1. januar 2019</t>
  </si>
  <si>
    <t>Viceskoleinspektør</t>
  </si>
  <si>
    <t>Afdelingsleder ved en kostskoles boafdeling</t>
  </si>
  <si>
    <t>Lønsatser for ledere ved frie grundskoler, efterskoler og frie fagskoler</t>
  </si>
  <si>
    <t>Skoleledere ved grundskoler</t>
  </si>
  <si>
    <t>bund</t>
  </si>
  <si>
    <t>top</t>
  </si>
  <si>
    <t>Intervalløn dec. 2018</t>
  </si>
  <si>
    <t>Intervalløn 1. januar 2019</t>
  </si>
  <si>
    <t>Alle beløb angives i niveau 31. marts 2012.</t>
  </si>
  <si>
    <t>99 elever og derunder</t>
  </si>
  <si>
    <t>100 - 349 elever</t>
  </si>
  <si>
    <t>350 elever og derover</t>
  </si>
  <si>
    <t>350 - 699 elever</t>
  </si>
  <si>
    <t>700 elever og derover</t>
  </si>
  <si>
    <t>pr. december 2018 og 1. januar 2019 i forbindelse                                                         med overgang til ny organisationsaftale</t>
  </si>
  <si>
    <t>Skoleledere ved grundskoler med kostafdeling</t>
  </si>
  <si>
    <t>Ovennævnte lønintervallers bund og top forhøjes med</t>
  </si>
  <si>
    <t>Under 25 kostelever</t>
  </si>
  <si>
    <t>25 - 59 kostelever</t>
  </si>
  <si>
    <t>60 kostelever og derover</t>
  </si>
  <si>
    <t>Skolens kostelevtal</t>
  </si>
  <si>
    <t>Forhøjelse dec. 2018</t>
  </si>
  <si>
    <t>Forhøjelse 1. januar 2019</t>
  </si>
  <si>
    <t>Viceskoleleinspektører/viceforstandere og viceafdelings-inspektører</t>
  </si>
  <si>
    <t>Basisløntrin                            pr. 1. januar 2019</t>
  </si>
  <si>
    <t>Under 350 elever</t>
  </si>
  <si>
    <r>
      <t xml:space="preserve">Afdelingsleder  </t>
    </r>
    <r>
      <rPr>
        <b/>
        <sz val="12"/>
        <color theme="1"/>
        <rFont val="Calibri"/>
        <family val="2"/>
        <scheme val="minor"/>
      </rPr>
      <t>(ved grundskoler)</t>
    </r>
  </si>
  <si>
    <t>Afdelingsleder  (ved grundskoler)</t>
  </si>
  <si>
    <t>Afdelingsledere ved kostskolers boafdeling  (ved grundskoler)</t>
  </si>
  <si>
    <t>Forstandere (ved efterskoler og frie fagskoler)</t>
  </si>
  <si>
    <t>Skolens årselevtal</t>
  </si>
  <si>
    <t>Under 100 årselever</t>
  </si>
  <si>
    <t>100 årselever og derover</t>
  </si>
  <si>
    <t>100-249 årselever</t>
  </si>
  <si>
    <t>250 årselever og derover</t>
  </si>
  <si>
    <t>Viceforstandere (ved efterskoler og frie fagskoler)</t>
  </si>
  <si>
    <t>Afdelingsleder (ved efterskoler og frie fagskoler)</t>
  </si>
  <si>
    <t>Bund</t>
  </si>
  <si>
    <t>Relevant løninterval pr. december 2018</t>
  </si>
  <si>
    <t>Løninterval 2018</t>
  </si>
  <si>
    <t>Den angivne Intervalløn overholder organisationsaftalen(OK15)</t>
  </si>
  <si>
    <t>Basisløn 2019</t>
  </si>
  <si>
    <t xml:space="preserve">Den aftalte løn afviger fra den nye basisløn med: </t>
  </si>
  <si>
    <t>Basisløn pr. 1. januar 2019:</t>
  </si>
  <si>
    <t>Basislønnen pr januar 2019 vil  være:</t>
  </si>
  <si>
    <t>Derudover tilføjes et Personligt pensionsgivende udligningstillæg på:</t>
  </si>
  <si>
    <t>Samlet fast løn:</t>
  </si>
  <si>
    <t>Konvertering af gældende aftale om intervalløn til den nye overenskomsts lønsystem.</t>
  </si>
  <si>
    <t>I forbindelse med omplacerngen beregnes et personligt pensionsgivende udligningstillæg. Yderligere noteres datoen for den hidtidige intervallønsaftale.</t>
  </si>
  <si>
    <t>Omplaceringen vil i næsten alle tilfælde betyde, at viceinspektøren skal have tildelt et nyt personligt, pensionsgivende udligningstillæg. Det skyldes, at det nye basisløntrin, som følger af skolens elevtal, i de fleste tilfælde vil være lavere end den hidtidige aftalte løn i intervallet.</t>
  </si>
  <si>
    <t xml:space="preserve">Afdelingsledere overgår fra intervalløn til basisløn. Mens der det hidtidige system kun var et interval, er der i det nye system pr. 1. januar 2019 to basisløntrin, alt efter om skolens elevtal under 350 elever eller om elevtallet er på 350 elever eller flere. </t>
  </si>
  <si>
    <t>Stillingerne benævnes med de begreber der anvendes i den hidtide organisationsaftale for ledere, lærere og børnehaveklasseledere og gennemgangen følger den rækkefølge, der fremgår af § 9 og § 10 i organisationsaftalen.</t>
  </si>
  <si>
    <t>Løn pr. 1. januar 2019</t>
  </si>
  <si>
    <t>Efterskoleforeningen</t>
  </si>
  <si>
    <t>Udover den fast påregnelige løn kan der være aftalt midlertidige tillæg i overenstemmelse med bemyndigelsesskrivelsen.</t>
  </si>
  <si>
    <t>Løninterval pr. 1. dec. 2018</t>
  </si>
  <si>
    <t>Derudover et Personligt pensionsgivende udligningstillæg på:</t>
  </si>
  <si>
    <t>Basisløntrin pr. 1. jan. 2019</t>
  </si>
  <si>
    <t>Intervallønsaftale gældende  december 2018:</t>
  </si>
  <si>
    <r>
      <rPr>
        <b/>
        <sz val="11"/>
        <color theme="1"/>
        <rFont val="Calibri"/>
        <family val="2"/>
        <scheme val="minor"/>
      </rPr>
      <t>Udskrivning og underskrift</t>
    </r>
    <r>
      <rPr>
        <sz val="11"/>
        <color theme="1"/>
        <rFont val="Calibri"/>
        <family val="2"/>
        <scheme val="minor"/>
      </rPr>
      <t xml:space="preserve">
Når oplysningerne er indtastet anbefaler vi, at man udskriver beregningen, som bør underskrives af såvel skoleleder som medarbejder, således at hver part har et underskrevet eksemplar. Beregninger angående skoleleder bør underskrives af bestyrelsen og lederen. 
Bemærk, at værktøjet automatisk oplyser om de angivne intervallønninger overholder rammerne i organisationsaftalen.
Alle lønninger indtastes og vises i  31. marts 2012 niveau.
Værktøjet er udarbejdet i fællesskab af skoleforeningerne og Frie Skolers Ledere.
Eventuelle spørgsmål kan rettes til skoleforeningernes sekretariater eller FSLeders sekretariat. </t>
    </r>
  </si>
  <si>
    <t>NY titel/benævnelse i organisationsaftalen: Øvrige ledere</t>
  </si>
  <si>
    <t xml:space="preserve">Det nye lønsystem for ledere indebærer at flere ansatte lønmæssigt skal omplaceres.
Formålet med dette værktøj er, at skolerne kan foretage en beregning og registrering af ansattes lønninger pr. 1. januar 2019.
For alle stillinger gælder, at den nye løn pr. 1. januar 2019 ikke kan være mindre end den hidtidige løn.
Det betyder, at såfremt den nye indplacering efter konverteringen giver en mindre løn end den hidtidige løn, skal pågældende have tillagt et personligt pensionsgivende udligningstillæg, der udligner forskellen.
I dette værktøj er de forskellige stillinger behandlet på hver sin fane. Under hver fane indtastes de aktuelle lønninger i 2012 kroner og herefter beregner arket den nye lønsammensætning gældende pr. 1. januar 2019.
Værktøjet tager kun højde for intervallønnen og dens konvertering til den nye organisationsaftales lønssystem. Udover intervallønnen, kan der være aftalt midlertidige tillæg i overensstemmelse med bemyndigelsesskrivelsen. Eksisterende aftaler består indtil andet aftales.
På den første fane findes en oversigt over lønsatserne under såvel den gamle organisationsaftale som den nye gældende fra pr. 1. januar 2019.
</t>
  </si>
  <si>
    <t>Der tages forbehold for evt. fejl i arket - og hvis man er i tvivl bør man kontakte sin skoleforening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</si>
</sst>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r.&quot;_-;\-* #,##0.00\ &quot;kr.&quot;_-;_-* &quot;-&quot;??\ &quot;kr.&quot;_-;_-@_-"/>
  </numFmts>
  <fonts count="14"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i/>
      <sz val="11"/>
      <color theme="1"/>
      <name val="Calibri"/>
      <family val="2"/>
      <scheme val="minor"/>
    </font>
    <font>
      <b/>
      <sz val="12"/>
      <color theme="1"/>
      <name val="Calibri"/>
      <family val="2"/>
      <scheme val="minor"/>
    </font>
    <font>
      <b/>
      <u/>
      <sz val="12"/>
      <color theme="1"/>
      <name val="Calibri"/>
      <family val="2"/>
      <scheme val="minor"/>
    </font>
    <font>
      <b/>
      <i/>
      <sz val="12"/>
      <color theme="1"/>
      <name val="Calibri"/>
      <family val="2"/>
      <scheme val="minor"/>
    </font>
    <font>
      <i/>
      <sz val="12"/>
      <color theme="1"/>
      <name val="Calibri"/>
      <family val="2"/>
      <scheme val="minor"/>
    </font>
    <font>
      <b/>
      <i/>
      <u/>
      <sz val="12"/>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sz val="11"/>
      <color theme="0"/>
      <name val="Calibri"/>
      <family val="2"/>
      <scheme val="minor"/>
    </font>
  </fonts>
  <fills count="4">
    <fill>
      <patternFill patternType="none"/>
    </fill>
    <fill>
      <patternFill patternType="gray125"/>
    </fill>
    <fill>
      <patternFill patternType="solid">
        <fgColor theme="2" tint="-0.499984740745262"/>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medium">
        <color indexed="64"/>
      </bottom>
      <diagonal/>
    </border>
    <border>
      <left style="medium">
        <color indexed="64"/>
      </left>
      <right/>
      <top style="thin">
        <color auto="1"/>
      </top>
      <bottom style="medium">
        <color indexed="64"/>
      </bottom>
      <diagonal/>
    </border>
    <border>
      <left/>
      <right style="thin">
        <color auto="1"/>
      </right>
      <top/>
      <bottom style="medium">
        <color auto="1"/>
      </bottom>
      <diagonal/>
    </border>
    <border>
      <left/>
      <right style="thin">
        <color auto="1"/>
      </right>
      <top style="medium">
        <color auto="1"/>
      </top>
      <bottom/>
      <diagonal/>
    </border>
    <border>
      <left/>
      <right style="medium">
        <color indexed="64"/>
      </right>
      <top style="thin">
        <color auto="1"/>
      </top>
      <bottom style="thin">
        <color auto="1"/>
      </bottom>
      <diagonal/>
    </border>
  </borders>
  <cellStyleXfs count="2">
    <xf numFmtId="0" fontId="0" fillId="0" borderId="0"/>
    <xf numFmtId="44" fontId="10" fillId="0" borderId="0" applyFont="0" applyFill="0" applyBorder="0" applyAlignment="0" applyProtection="0"/>
  </cellStyleXfs>
  <cellXfs count="126">
    <xf numFmtId="0" fontId="0" fillId="0" borderId="0" xfId="0"/>
    <xf numFmtId="0" fontId="2" fillId="0" borderId="0" xfId="0" applyFont="1"/>
    <xf numFmtId="0" fontId="3" fillId="0" borderId="0" xfId="0" applyFont="1"/>
    <xf numFmtId="0" fontId="4" fillId="0" borderId="0" xfId="0" applyFont="1"/>
    <xf numFmtId="0" fontId="0" fillId="0" borderId="0" xfId="0"/>
    <xf numFmtId="0" fontId="0" fillId="0" borderId="2" xfId="0" applyBorder="1"/>
    <xf numFmtId="0" fontId="0" fillId="0" borderId="2" xfId="0" applyBorder="1" applyAlignment="1">
      <alignment horizontal="center"/>
    </xf>
    <xf numFmtId="0" fontId="5" fillId="0" borderId="0" xfId="0" applyFont="1"/>
    <xf numFmtId="0" fontId="0" fillId="0" borderId="0" xfId="0"/>
    <xf numFmtId="0" fontId="0" fillId="0" borderId="0" xfId="0" applyFont="1"/>
    <xf numFmtId="0" fontId="6" fillId="0" borderId="0" xfId="0" applyFont="1"/>
    <xf numFmtId="3" fontId="0" fillId="0" borderId="2" xfId="0" applyNumberFormat="1" applyBorder="1" applyAlignment="1">
      <alignment horizontal="center"/>
    </xf>
    <xf numFmtId="3" fontId="0" fillId="2" borderId="2" xfId="0" applyNumberFormat="1" applyFill="1" applyBorder="1" applyAlignment="1">
      <alignment horizontal="center"/>
    </xf>
    <xf numFmtId="0" fontId="0" fillId="0" borderId="2" xfId="0" applyBorder="1" applyAlignment="1">
      <alignment horizontal="center"/>
    </xf>
    <xf numFmtId="0" fontId="0" fillId="0" borderId="2" xfId="0" applyBorder="1"/>
    <xf numFmtId="0" fontId="0" fillId="0" borderId="0" xfId="0"/>
    <xf numFmtId="0" fontId="9" fillId="0" borderId="0" xfId="0" applyFont="1"/>
    <xf numFmtId="3" fontId="0" fillId="0" borderId="0" xfId="0" applyNumberFormat="1" applyAlignment="1">
      <alignment horizontal="center"/>
    </xf>
    <xf numFmtId="0" fontId="0" fillId="0" borderId="0" xfId="0" applyFont="1"/>
    <xf numFmtId="0" fontId="0" fillId="0" borderId="8" xfId="0" applyBorder="1"/>
    <xf numFmtId="0" fontId="0" fillId="0" borderId="0" xfId="0"/>
    <xf numFmtId="0" fontId="13" fillId="0" borderId="0" xfId="0" applyFont="1" applyProtection="1"/>
    <xf numFmtId="0" fontId="12" fillId="0" borderId="0" xfId="0" applyFont="1" applyProtection="1">
      <protection locked="0"/>
    </xf>
    <xf numFmtId="0" fontId="0" fillId="0" borderId="0" xfId="0" applyProtection="1">
      <protection locked="0"/>
    </xf>
    <xf numFmtId="0" fontId="0" fillId="0" borderId="2" xfId="0" applyBorder="1" applyProtection="1">
      <protection locked="0"/>
    </xf>
    <xf numFmtId="0" fontId="1" fillId="0" borderId="21" xfId="0" applyFont="1" applyBorder="1" applyProtection="1"/>
    <xf numFmtId="44" fontId="11" fillId="0" borderId="27" xfId="1" applyFont="1" applyBorder="1" applyProtection="1"/>
    <xf numFmtId="0" fontId="0" fillId="0" borderId="24" xfId="0" applyBorder="1" applyProtection="1"/>
    <xf numFmtId="0" fontId="0" fillId="0" borderId="0" xfId="0" applyProtection="1"/>
    <xf numFmtId="44" fontId="0" fillId="0" borderId="24" xfId="1" applyFont="1" applyBorder="1" applyProtection="1"/>
    <xf numFmtId="44" fontId="11" fillId="0" borderId="2" xfId="1" applyFont="1" applyBorder="1" applyProtection="1"/>
    <xf numFmtId="0" fontId="0" fillId="0" borderId="30" xfId="0" applyBorder="1" applyProtection="1"/>
    <xf numFmtId="0" fontId="1" fillId="0" borderId="20" xfId="0" applyFont="1" applyBorder="1" applyProtection="1"/>
    <xf numFmtId="44" fontId="0" fillId="0" borderId="2" xfId="1" applyFont="1" applyBorder="1" applyProtection="1"/>
    <xf numFmtId="44" fontId="0" fillId="0" borderId="25" xfId="1" applyFont="1" applyBorder="1" applyProtection="1"/>
    <xf numFmtId="0" fontId="2" fillId="0" borderId="0" xfId="0" applyFont="1" applyProtection="1">
      <protection locked="0"/>
    </xf>
    <xf numFmtId="0" fontId="0" fillId="0" borderId="0" xfId="0" applyAlignment="1" applyProtection="1">
      <alignment vertical="center" wrapText="1"/>
      <protection locked="0"/>
    </xf>
    <xf numFmtId="49" fontId="11" fillId="3" borderId="2" xfId="0" applyNumberFormat="1" applyFont="1" applyFill="1" applyBorder="1" applyProtection="1">
      <protection locked="0"/>
    </xf>
    <xf numFmtId="44" fontId="11" fillId="3" borderId="2" xfId="1" applyFont="1" applyFill="1" applyBorder="1" applyProtection="1">
      <protection locked="0"/>
    </xf>
    <xf numFmtId="0" fontId="0" fillId="0" borderId="0" xfId="0" applyBorder="1" applyProtection="1">
      <protection locked="0"/>
    </xf>
    <xf numFmtId="0" fontId="5" fillId="0" borderId="0" xfId="0" applyFont="1" applyFill="1" applyBorder="1" applyAlignment="1" applyProtection="1">
      <alignment horizontal="left"/>
      <protection locked="0"/>
    </xf>
    <xf numFmtId="0" fontId="1" fillId="0" borderId="0" xfId="0" applyFont="1" applyFill="1" applyBorder="1" applyAlignment="1" applyProtection="1">
      <alignment horizontal="left"/>
      <protection locked="0"/>
    </xf>
    <xf numFmtId="0" fontId="0" fillId="0" borderId="1" xfId="0" applyBorder="1" applyProtection="1">
      <protection locked="0"/>
    </xf>
    <xf numFmtId="0" fontId="0" fillId="0" borderId="26" xfId="0" applyBorder="1" applyAlignment="1" applyProtection="1"/>
    <xf numFmtId="0" fontId="0" fillId="0" borderId="2" xfId="0" applyBorder="1" applyAlignment="1" applyProtection="1"/>
    <xf numFmtId="0" fontId="0" fillId="0" borderId="22" xfId="0" applyBorder="1" applyProtection="1"/>
    <xf numFmtId="0" fontId="0" fillId="0" borderId="23" xfId="0" applyBorder="1" applyProtection="1"/>
    <xf numFmtId="0" fontId="0" fillId="0" borderId="2" xfId="0" applyBorder="1" applyProtection="1"/>
    <xf numFmtId="0" fontId="0" fillId="0" borderId="31" xfId="0" applyBorder="1" applyAlignment="1" applyProtection="1"/>
    <xf numFmtId="0" fontId="1" fillId="0" borderId="12" xfId="0" applyFont="1" applyBorder="1" applyProtection="1"/>
    <xf numFmtId="0" fontId="0" fillId="0" borderId="0" xfId="0" applyFont="1" applyAlignment="1" applyProtection="1">
      <alignment vertical="center" wrapText="1"/>
      <protection locked="0"/>
    </xf>
    <xf numFmtId="0" fontId="0" fillId="0" borderId="0" xfId="0" applyFont="1" applyAlignment="1" applyProtection="1">
      <alignment horizontal="left" vertical="center" wrapText="1"/>
      <protection locked="0"/>
    </xf>
    <xf numFmtId="0" fontId="0" fillId="0" borderId="0" xfId="0" applyFont="1" applyAlignment="1" applyProtection="1">
      <alignment wrapText="1"/>
      <protection locked="0"/>
    </xf>
    <xf numFmtId="0" fontId="0" fillId="0" borderId="0" xfId="0" applyFont="1" applyProtection="1">
      <protection locked="0"/>
    </xf>
    <xf numFmtId="0" fontId="1" fillId="0" borderId="13" xfId="0" applyFont="1" applyBorder="1" applyProtection="1"/>
    <xf numFmtId="0" fontId="1" fillId="0" borderId="14" xfId="0" applyFont="1" applyBorder="1" applyProtection="1"/>
    <xf numFmtId="44" fontId="10" fillId="0" borderId="15" xfId="1" applyFont="1" applyBorder="1" applyProtection="1"/>
    <xf numFmtId="0" fontId="1" fillId="0" borderId="16" xfId="0" applyFont="1" applyFill="1" applyBorder="1" applyProtection="1"/>
    <xf numFmtId="0" fontId="1" fillId="0" borderId="17" xfId="0" applyFont="1" applyBorder="1" applyProtection="1"/>
    <xf numFmtId="44" fontId="10" fillId="0" borderId="18" xfId="1" applyFont="1" applyBorder="1" applyProtection="1"/>
    <xf numFmtId="44" fontId="1" fillId="0" borderId="29" xfId="0" applyNumberFormat="1" applyFont="1" applyBorder="1" applyProtection="1"/>
    <xf numFmtId="0" fontId="0" fillId="0" borderId="0" xfId="0" applyAlignment="1" applyProtection="1">
      <alignment wrapText="1"/>
      <protection locked="0"/>
    </xf>
    <xf numFmtId="0" fontId="13" fillId="0" borderId="0" xfId="0" applyFont="1" applyFill="1" applyProtection="1"/>
    <xf numFmtId="0" fontId="1" fillId="0" borderId="33" xfId="0" applyFont="1" applyBorder="1" applyProtection="1"/>
    <xf numFmtId="44" fontId="0" fillId="0" borderId="34" xfId="1" applyFont="1" applyBorder="1" applyProtection="1"/>
    <xf numFmtId="0" fontId="0" fillId="0" borderId="17" xfId="0" applyBorder="1" applyProtection="1"/>
    <xf numFmtId="44" fontId="0" fillId="0" borderId="32" xfId="1" applyFont="1" applyBorder="1" applyProtection="1"/>
    <xf numFmtId="0" fontId="1" fillId="0" borderId="0" xfId="0" applyFont="1" applyBorder="1" applyAlignment="1" applyProtection="1">
      <alignment horizontal="center" vertical="center" wrapText="1"/>
      <protection locked="0"/>
    </xf>
    <xf numFmtId="0" fontId="0" fillId="0" borderId="2" xfId="0" applyBorder="1" applyAlignment="1">
      <alignment horizontal="center"/>
    </xf>
    <xf numFmtId="0" fontId="0" fillId="0" borderId="2" xfId="0" applyBorder="1"/>
    <xf numFmtId="0" fontId="0" fillId="0" borderId="10" xfId="0" applyBorder="1" applyAlignment="1">
      <alignment horizontal="center"/>
    </xf>
    <xf numFmtId="0" fontId="7" fillId="0" borderId="0" xfId="0" applyFont="1" applyAlignment="1" applyProtection="1">
      <protection locked="0"/>
    </xf>
    <xf numFmtId="0" fontId="0" fillId="3" borderId="2" xfId="0" applyFill="1" applyBorder="1" applyAlignment="1" applyProtection="1">
      <alignment horizontal="center"/>
      <protection locked="0"/>
    </xf>
    <xf numFmtId="3" fontId="0" fillId="0" borderId="0" xfId="0" applyNumberFormat="1"/>
    <xf numFmtId="0" fontId="0" fillId="0" borderId="26" xfId="0" applyBorder="1" applyProtection="1">
      <protection locked="0"/>
    </xf>
    <xf numFmtId="0" fontId="0" fillId="0" borderId="22" xfId="0" applyBorder="1" applyProtection="1">
      <protection locked="0"/>
    </xf>
    <xf numFmtId="0" fontId="0" fillId="0" borderId="23" xfId="0" applyBorder="1" applyProtection="1">
      <protection locked="0"/>
    </xf>
    <xf numFmtId="49" fontId="11" fillId="3" borderId="27" xfId="0" applyNumberFormat="1" applyFont="1" applyFill="1" applyBorder="1" applyProtection="1">
      <protection locked="0"/>
    </xf>
    <xf numFmtId="44" fontId="11" fillId="3" borderId="27" xfId="1" applyFont="1" applyFill="1" applyBorder="1" applyProtection="1">
      <protection locked="0"/>
    </xf>
    <xf numFmtId="0" fontId="0" fillId="3" borderId="24" xfId="0" applyFill="1" applyBorder="1" applyAlignment="1" applyProtection="1">
      <alignment horizontal="center"/>
      <protection locked="0"/>
    </xf>
    <xf numFmtId="0" fontId="0" fillId="0" borderId="0" xfId="0" applyAlignment="1">
      <alignment wrapText="1"/>
    </xf>
    <xf numFmtId="0" fontId="0" fillId="0" borderId="2" xfId="0" applyBorder="1"/>
    <xf numFmtId="0" fontId="1" fillId="0" borderId="0" xfId="0" applyFont="1" applyAlignment="1">
      <alignment wrapText="1"/>
    </xf>
    <xf numFmtId="0" fontId="2" fillId="0" borderId="0" xfId="0" applyFont="1" applyAlignment="1">
      <alignment wrapText="1"/>
    </xf>
    <xf numFmtId="0" fontId="8" fillId="0" borderId="0" xfId="0" applyFont="1" applyAlignment="1">
      <alignment wrapText="1"/>
    </xf>
    <xf numFmtId="0" fontId="0" fillId="0" borderId="0" xfId="0" applyAlignment="1">
      <alignment wrapText="1"/>
    </xf>
    <xf numFmtId="0" fontId="1" fillId="0" borderId="2" xfId="0" applyFont="1" applyBorder="1" applyAlignment="1">
      <alignment horizontal="left" vertical="center"/>
    </xf>
    <xf numFmtId="0" fontId="0" fillId="0" borderId="2" xfId="0" applyBorder="1" applyAlignment="1">
      <alignment horizontal="center"/>
    </xf>
    <xf numFmtId="0" fontId="0" fillId="0" borderId="2" xfId="0" applyBorder="1"/>
    <xf numFmtId="3" fontId="0" fillId="0" borderId="3" xfId="0" applyNumberFormat="1" applyBorder="1" applyAlignment="1">
      <alignment horizontal="center" vertical="center" textRotation="180"/>
    </xf>
    <xf numFmtId="0" fontId="0" fillId="0" borderId="7" xfId="0" applyBorder="1" applyAlignment="1">
      <alignment horizontal="center" vertical="center" textRotation="180"/>
    </xf>
    <xf numFmtId="0" fontId="0" fillId="0" borderId="4" xfId="0" applyBorder="1" applyAlignment="1">
      <alignment horizontal="center" vertical="center" textRotation="180"/>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3" fontId="0" fillId="0" borderId="5" xfId="0" applyNumberFormat="1" applyBorder="1" applyAlignment="1">
      <alignment horizontal="center"/>
    </xf>
    <xf numFmtId="3" fontId="0" fillId="0" borderId="6" xfId="0" applyNumberFormat="1" applyBorder="1" applyAlignment="1">
      <alignment horizontal="center"/>
    </xf>
    <xf numFmtId="3" fontId="0" fillId="0" borderId="3" xfId="0" applyNumberFormat="1" applyBorder="1" applyAlignment="1">
      <alignment horizontal="center" vertical="center" wrapText="1"/>
    </xf>
    <xf numFmtId="3" fontId="0" fillId="0" borderId="4" xfId="0" applyNumberFormat="1" applyBorder="1" applyAlignment="1">
      <alignment horizontal="center" vertical="center" wrapText="1"/>
    </xf>
    <xf numFmtId="3" fontId="0" fillId="0" borderId="5" xfId="0" applyNumberFormat="1" applyFill="1" applyBorder="1" applyAlignment="1">
      <alignment horizontal="center"/>
    </xf>
    <xf numFmtId="3" fontId="0" fillId="0" borderId="6" xfId="0" applyNumberFormat="1" applyFill="1" applyBorder="1" applyAlignment="1">
      <alignment horizontal="center"/>
    </xf>
    <xf numFmtId="0" fontId="0" fillId="0" borderId="0" xfId="0" applyFont="1" applyAlignment="1" applyProtection="1">
      <alignment horizontal="left" vertical="center" wrapText="1"/>
      <protection locked="0"/>
    </xf>
    <xf numFmtId="0" fontId="0" fillId="0" borderId="0" xfId="0" applyFont="1" applyAlignment="1" applyProtection="1">
      <alignment horizontal="left" wrapText="1"/>
      <protection locked="0"/>
    </xf>
    <xf numFmtId="0" fontId="1" fillId="0" borderId="13" xfId="0" applyFont="1" applyBorder="1" applyAlignment="1" applyProtection="1">
      <alignment horizontal="center"/>
      <protection locked="0"/>
    </xf>
    <xf numFmtId="0" fontId="1" fillId="0" borderId="14" xfId="0" applyFont="1" applyBorder="1" applyAlignment="1" applyProtection="1">
      <alignment horizontal="center"/>
      <protection locked="0"/>
    </xf>
    <xf numFmtId="0" fontId="1" fillId="0" borderId="15" xfId="0" applyFont="1" applyBorder="1" applyAlignment="1" applyProtection="1">
      <alignment horizontal="center"/>
      <protection locked="0"/>
    </xf>
    <xf numFmtId="0" fontId="1" fillId="0" borderId="12"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 fillId="0" borderId="0" xfId="0" applyFont="1" applyAlignment="1" applyProtection="1">
      <alignment horizontal="center" vertical="center" wrapText="1"/>
    </xf>
    <xf numFmtId="0" fontId="1" fillId="0" borderId="12" xfId="0" applyFont="1" applyBorder="1" applyAlignment="1" applyProtection="1">
      <alignment horizontal="center"/>
      <protection locked="0"/>
    </xf>
    <xf numFmtId="0" fontId="1" fillId="0" borderId="28" xfId="0" applyFont="1" applyBorder="1" applyAlignment="1" applyProtection="1">
      <alignment horizontal="center"/>
      <protection locked="0"/>
    </xf>
    <xf numFmtId="0" fontId="1" fillId="0" borderId="29" xfId="0" applyFont="1" applyBorder="1" applyAlignment="1" applyProtection="1">
      <alignment horizontal="center"/>
      <protection locked="0"/>
    </xf>
    <xf numFmtId="0" fontId="5" fillId="0" borderId="12"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1" fillId="0" borderId="19" xfId="0" applyFont="1" applyFill="1" applyBorder="1" applyAlignment="1" applyProtection="1">
      <alignment horizontal="center"/>
    </xf>
    <xf numFmtId="0" fontId="1" fillId="0" borderId="20" xfId="0" applyFont="1" applyFill="1" applyBorder="1" applyAlignment="1" applyProtection="1">
      <alignment horizontal="center"/>
    </xf>
    <xf numFmtId="0" fontId="1" fillId="0" borderId="12" xfId="0" applyFont="1" applyBorder="1" applyAlignment="1" applyProtection="1">
      <alignment horizontal="center"/>
    </xf>
    <xf numFmtId="0" fontId="1" fillId="0" borderId="28" xfId="0" applyFont="1" applyBorder="1" applyAlignment="1" applyProtection="1">
      <alignment horizontal="center"/>
    </xf>
    <xf numFmtId="0" fontId="1" fillId="0" borderId="29" xfId="0" applyFont="1" applyBorder="1" applyAlignment="1" applyProtection="1">
      <alignment horizontal="center"/>
    </xf>
    <xf numFmtId="0" fontId="0" fillId="0" borderId="0" xfId="0" applyAlignment="1" applyProtection="1">
      <alignment horizontal="left" wrapText="1"/>
      <protection locked="0"/>
    </xf>
    <xf numFmtId="0" fontId="0" fillId="0" borderId="2" xfId="0" applyBorder="1" applyAlignment="1" applyProtection="1">
      <alignment horizontal="left"/>
    </xf>
    <xf numFmtId="0" fontId="1" fillId="0" borderId="13" xfId="0" applyFont="1" applyFill="1" applyBorder="1" applyAlignment="1" applyProtection="1">
      <alignment horizontal="center"/>
    </xf>
    <xf numFmtId="0" fontId="1" fillId="0" borderId="14" xfId="0" applyFont="1" applyFill="1" applyBorder="1" applyAlignment="1" applyProtection="1">
      <alignment horizontal="center"/>
    </xf>
  </cellXfs>
  <cellStyles count="2">
    <cellStyle name="Normal" xfId="0" builtinId="0"/>
    <cellStyle name="Valuta" xfId="1" builtinId="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zoomScale="81" zoomScaleNormal="100" workbookViewId="0">
      <selection activeCell="A3" sqref="A3"/>
    </sheetView>
  </sheetViews>
  <sheetFormatPr baseColWidth="10" defaultColWidth="8.83203125" defaultRowHeight="15" x14ac:dyDescent="0.2"/>
  <cols>
    <col min="1" max="1" width="105.1640625" customWidth="1"/>
    <col min="5" max="5" width="30.5" customWidth="1"/>
  </cols>
  <sheetData>
    <row r="1" spans="1:7" ht="21" x14ac:dyDescent="0.25">
      <c r="A1" s="2" t="s">
        <v>17</v>
      </c>
    </row>
    <row r="2" spans="1:7" ht="21" x14ac:dyDescent="0.25">
      <c r="A2" s="2" t="s">
        <v>0</v>
      </c>
    </row>
    <row r="3" spans="1:7" ht="288" x14ac:dyDescent="0.2">
      <c r="A3" s="80" t="s">
        <v>79</v>
      </c>
    </row>
    <row r="4" spans="1:7" s="8" customFormat="1" ht="24" customHeight="1" x14ac:dyDescent="0.2">
      <c r="A4" s="82" t="s">
        <v>80</v>
      </c>
    </row>
    <row r="5" spans="1:7" s="8" customFormat="1" ht="160" x14ac:dyDescent="0.2">
      <c r="A5" s="80" t="s">
        <v>77</v>
      </c>
      <c r="B5" s="80"/>
      <c r="C5" s="80"/>
      <c r="D5" s="80"/>
      <c r="E5" s="80"/>
      <c r="F5" s="80"/>
      <c r="G5" s="80"/>
    </row>
    <row r="6" spans="1:7" s="4" customFormat="1" x14ac:dyDescent="0.2"/>
    <row r="7" spans="1:7" s="4" customFormat="1" ht="16" x14ac:dyDescent="0.2">
      <c r="A7" s="7" t="s">
        <v>8</v>
      </c>
    </row>
    <row r="8" spans="1:7" s="4" customFormat="1" x14ac:dyDescent="0.2"/>
    <row r="9" spans="1:7" s="4" customFormat="1" x14ac:dyDescent="0.2">
      <c r="A9" s="3" t="s">
        <v>13</v>
      </c>
    </row>
    <row r="10" spans="1:7" s="4" customFormat="1" x14ac:dyDescent="0.2">
      <c r="A10" s="3" t="s">
        <v>12</v>
      </c>
    </row>
    <row r="11" spans="1:7" s="4" customFormat="1" x14ac:dyDescent="0.2">
      <c r="A11" s="3" t="s">
        <v>14</v>
      </c>
    </row>
    <row r="12" spans="1:7" s="20" customFormat="1" x14ac:dyDescent="0.2">
      <c r="A12" s="3" t="s">
        <v>71</v>
      </c>
    </row>
    <row r="13" spans="1:7" s="4" customFormat="1" x14ac:dyDescent="0.2">
      <c r="A13" s="3" t="s">
        <v>15</v>
      </c>
    </row>
    <row r="14" spans="1:7" s="4" customFormat="1" x14ac:dyDescent="0.2">
      <c r="A14" s="3" t="s">
        <v>16</v>
      </c>
    </row>
    <row r="15" spans="1:7" s="4" customFormat="1" x14ac:dyDescent="0.2"/>
  </sheetData>
  <sheetProtection sheet="1" objects="1" scenarios="1"/>
  <pageMargins left="0.70866141732283472" right="0.70866141732283472" top="0.74803149606299213"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5"/>
  <sheetViews>
    <sheetView zoomScaleNormal="100" workbookViewId="0">
      <selection activeCell="I8" sqref="I8"/>
    </sheetView>
  </sheetViews>
  <sheetFormatPr baseColWidth="10" defaultColWidth="8.83203125" defaultRowHeight="15" x14ac:dyDescent="0.2"/>
  <cols>
    <col min="1" max="1" width="2.5" customWidth="1"/>
    <col min="2" max="2" width="22.5" customWidth="1"/>
    <col min="3" max="3" width="10.1640625" customWidth="1"/>
    <col min="4" max="4" width="10.6640625" customWidth="1"/>
    <col min="5" max="5" width="5.83203125" customWidth="1"/>
    <col min="6" max="6" width="11.5" customWidth="1"/>
    <col min="7" max="7" width="11.33203125" customWidth="1"/>
  </cols>
  <sheetData>
    <row r="1" spans="1:8" ht="19" x14ac:dyDescent="0.25">
      <c r="A1" s="1" t="s">
        <v>20</v>
      </c>
    </row>
    <row r="2" spans="1:8" ht="36.5" customHeight="1" x14ac:dyDescent="0.25">
      <c r="A2" s="83" t="s">
        <v>32</v>
      </c>
      <c r="B2" s="83"/>
      <c r="C2" s="83"/>
      <c r="D2" s="83"/>
      <c r="E2" s="83"/>
      <c r="F2" s="83"/>
      <c r="G2" s="83"/>
      <c r="H2" s="83"/>
    </row>
    <row r="3" spans="1:8" x14ac:dyDescent="0.2">
      <c r="A3" s="3"/>
    </row>
    <row r="4" spans="1:8" s="8" customFormat="1" ht="50" customHeight="1" x14ac:dyDescent="0.2">
      <c r="A4" s="84" t="s">
        <v>69</v>
      </c>
      <c r="B4" s="85"/>
      <c r="C4" s="85"/>
      <c r="D4" s="85"/>
      <c r="E4" s="85"/>
      <c r="F4" s="85"/>
      <c r="G4" s="85"/>
      <c r="H4" s="85"/>
    </row>
    <row r="5" spans="1:8" s="8" customFormat="1" ht="16" x14ac:dyDescent="0.2">
      <c r="A5" s="16" t="s">
        <v>26</v>
      </c>
    </row>
    <row r="7" spans="1:8" ht="16" x14ac:dyDescent="0.2">
      <c r="A7" s="10" t="s">
        <v>21</v>
      </c>
    </row>
    <row r="9" spans="1:8" x14ac:dyDescent="0.2">
      <c r="B9" s="86" t="s">
        <v>1</v>
      </c>
      <c r="C9" s="87" t="s">
        <v>24</v>
      </c>
      <c r="D9" s="87"/>
      <c r="E9" s="5"/>
      <c r="F9" s="88" t="s">
        <v>25</v>
      </c>
      <c r="G9" s="88"/>
    </row>
    <row r="10" spans="1:8" x14ac:dyDescent="0.2">
      <c r="B10" s="86"/>
      <c r="C10" s="6" t="s">
        <v>22</v>
      </c>
      <c r="D10" s="6" t="s">
        <v>23</v>
      </c>
      <c r="E10" s="6"/>
      <c r="F10" s="6" t="s">
        <v>22</v>
      </c>
      <c r="G10" s="6" t="s">
        <v>23</v>
      </c>
    </row>
    <row r="11" spans="1:8" x14ac:dyDescent="0.2">
      <c r="B11" s="5" t="s">
        <v>27</v>
      </c>
      <c r="C11" s="11">
        <v>368295</v>
      </c>
      <c r="D11" s="11">
        <v>438154</v>
      </c>
      <c r="E11" s="11"/>
      <c r="F11" s="11">
        <v>370554</v>
      </c>
      <c r="G11" s="11">
        <v>440413</v>
      </c>
    </row>
    <row r="12" spans="1:8" x14ac:dyDescent="0.2">
      <c r="B12" s="5" t="s">
        <v>28</v>
      </c>
      <c r="C12" s="11">
        <v>403683</v>
      </c>
      <c r="D12" s="11">
        <v>484027</v>
      </c>
      <c r="E12" s="11"/>
      <c r="F12" s="11">
        <v>406159</v>
      </c>
      <c r="G12" s="11">
        <v>486503</v>
      </c>
    </row>
    <row r="13" spans="1:8" x14ac:dyDescent="0.2">
      <c r="B13" s="5" t="s">
        <v>29</v>
      </c>
      <c r="C13" s="11">
        <v>439071</v>
      </c>
      <c r="D13" s="11">
        <v>528589</v>
      </c>
      <c r="E13" s="11"/>
      <c r="F13" s="12"/>
      <c r="G13" s="12"/>
    </row>
    <row r="14" spans="1:8" x14ac:dyDescent="0.2">
      <c r="B14" s="5" t="s">
        <v>30</v>
      </c>
      <c r="C14" s="12"/>
      <c r="D14" s="12"/>
      <c r="E14" s="11"/>
      <c r="F14" s="11">
        <v>441765</v>
      </c>
      <c r="G14" s="11">
        <v>531283</v>
      </c>
    </row>
    <row r="15" spans="1:8" x14ac:dyDescent="0.2">
      <c r="B15" s="5" t="s">
        <v>31</v>
      </c>
      <c r="C15" s="12"/>
      <c r="D15" s="12"/>
      <c r="E15" s="11"/>
      <c r="F15" s="11">
        <v>441765</v>
      </c>
      <c r="G15" s="11">
        <v>586331</v>
      </c>
    </row>
    <row r="18" spans="1:8" ht="16" x14ac:dyDescent="0.2">
      <c r="A18" s="7" t="s">
        <v>33</v>
      </c>
      <c r="B18" s="8"/>
      <c r="C18" s="8"/>
      <c r="D18" s="8"/>
      <c r="E18" s="8"/>
      <c r="F18" s="8"/>
      <c r="G18" s="8"/>
      <c r="H18" s="8"/>
    </row>
    <row r="19" spans="1:8" s="8" customFormat="1" ht="19" customHeight="1" x14ac:dyDescent="0.2">
      <c r="A19" s="9" t="s">
        <v>34</v>
      </c>
    </row>
    <row r="20" spans="1:8" x14ac:dyDescent="0.2">
      <c r="A20" s="8"/>
      <c r="B20" s="8"/>
      <c r="C20" s="8"/>
      <c r="D20" s="8"/>
      <c r="E20" s="8"/>
      <c r="F20" s="8"/>
      <c r="G20" s="8"/>
      <c r="H20" s="8"/>
    </row>
    <row r="21" spans="1:8" x14ac:dyDescent="0.2">
      <c r="A21" s="8"/>
      <c r="B21" s="86" t="s">
        <v>38</v>
      </c>
      <c r="C21" s="87" t="s">
        <v>39</v>
      </c>
      <c r="D21" s="87"/>
      <c r="E21" s="5"/>
      <c r="F21" s="88" t="s">
        <v>40</v>
      </c>
      <c r="G21" s="88"/>
      <c r="H21" s="8"/>
    </row>
    <row r="22" spans="1:8" x14ac:dyDescent="0.2">
      <c r="A22" s="8"/>
      <c r="B22" s="86"/>
      <c r="C22" s="6" t="s">
        <v>22</v>
      </c>
      <c r="D22" s="6" t="s">
        <v>23</v>
      </c>
      <c r="E22" s="6"/>
      <c r="F22" s="6" t="s">
        <v>22</v>
      </c>
      <c r="G22" s="6" t="s">
        <v>23</v>
      </c>
      <c r="H22" s="8"/>
    </row>
    <row r="23" spans="1:8" x14ac:dyDescent="0.2">
      <c r="A23" s="8"/>
      <c r="B23" s="5" t="s">
        <v>35</v>
      </c>
      <c r="C23" s="11">
        <v>35388</v>
      </c>
      <c r="D23" s="11">
        <v>26213</v>
      </c>
      <c r="E23" s="11"/>
      <c r="F23" s="11">
        <v>35388</v>
      </c>
      <c r="G23" s="11">
        <v>26213</v>
      </c>
      <c r="H23" s="8"/>
    </row>
    <row r="24" spans="1:8" x14ac:dyDescent="0.2">
      <c r="A24" s="8"/>
      <c r="B24" s="5" t="s">
        <v>36</v>
      </c>
      <c r="C24" s="11">
        <v>52426</v>
      </c>
      <c r="D24" s="11">
        <v>43252</v>
      </c>
      <c r="E24" s="11"/>
      <c r="F24" s="11">
        <v>52426</v>
      </c>
      <c r="G24" s="11">
        <v>43252</v>
      </c>
      <c r="H24" s="8"/>
    </row>
    <row r="25" spans="1:8" x14ac:dyDescent="0.2">
      <c r="A25" s="8"/>
      <c r="B25" s="5" t="s">
        <v>37</v>
      </c>
      <c r="C25" s="11">
        <v>70776</v>
      </c>
      <c r="D25" s="11">
        <v>61601</v>
      </c>
      <c r="E25" s="11"/>
      <c r="F25" s="11">
        <v>70776</v>
      </c>
      <c r="G25" s="11">
        <v>61601</v>
      </c>
      <c r="H25" s="8"/>
    </row>
    <row r="26" spans="1:8" x14ac:dyDescent="0.2">
      <c r="A26" s="8"/>
      <c r="B26" s="8"/>
      <c r="C26" s="8"/>
      <c r="D26" s="8"/>
      <c r="E26" s="8"/>
      <c r="F26" s="8"/>
      <c r="G26" s="8"/>
      <c r="H26" s="8"/>
    </row>
    <row r="28" spans="1:8" ht="16" x14ac:dyDescent="0.2">
      <c r="A28" s="7" t="s">
        <v>4</v>
      </c>
    </row>
    <row r="30" spans="1:8" x14ac:dyDescent="0.2">
      <c r="B30" s="86" t="s">
        <v>1</v>
      </c>
      <c r="C30" s="87" t="s">
        <v>24</v>
      </c>
      <c r="D30" s="87"/>
      <c r="E30" s="14"/>
      <c r="F30" s="88" t="s">
        <v>25</v>
      </c>
      <c r="G30" s="88"/>
    </row>
    <row r="31" spans="1:8" x14ac:dyDescent="0.2">
      <c r="B31" s="86"/>
      <c r="C31" s="13" t="s">
        <v>22</v>
      </c>
      <c r="D31" s="13" t="s">
        <v>23</v>
      </c>
      <c r="E31" s="13"/>
      <c r="F31" s="13" t="s">
        <v>22</v>
      </c>
      <c r="G31" s="13" t="s">
        <v>23</v>
      </c>
    </row>
    <row r="32" spans="1:8" x14ac:dyDescent="0.2">
      <c r="B32" s="14" t="s">
        <v>27</v>
      </c>
      <c r="C32" s="89">
        <v>368295</v>
      </c>
      <c r="D32" s="89">
        <v>484027</v>
      </c>
      <c r="E32" s="11"/>
      <c r="F32" s="11">
        <v>370554</v>
      </c>
      <c r="G32" s="11">
        <v>440413</v>
      </c>
    </row>
    <row r="33" spans="1:7" x14ac:dyDescent="0.2">
      <c r="B33" s="14" t="s">
        <v>28</v>
      </c>
      <c r="C33" s="90"/>
      <c r="D33" s="90"/>
      <c r="E33" s="11"/>
      <c r="F33" s="11">
        <v>406159</v>
      </c>
      <c r="G33" s="11">
        <v>486503</v>
      </c>
    </row>
    <row r="34" spans="1:7" x14ac:dyDescent="0.2">
      <c r="B34" s="14" t="s">
        <v>30</v>
      </c>
      <c r="C34" s="90"/>
      <c r="D34" s="90"/>
      <c r="E34" s="11"/>
      <c r="F34" s="11">
        <v>441765</v>
      </c>
      <c r="G34" s="11">
        <v>531283</v>
      </c>
    </row>
    <row r="35" spans="1:7" x14ac:dyDescent="0.2">
      <c r="B35" s="14" t="s">
        <v>31</v>
      </c>
      <c r="C35" s="91"/>
      <c r="D35" s="91"/>
      <c r="E35" s="11"/>
      <c r="F35" s="11">
        <v>441765</v>
      </c>
      <c r="G35" s="11">
        <v>586331</v>
      </c>
    </row>
    <row r="38" spans="1:7" ht="16" x14ac:dyDescent="0.2">
      <c r="A38" s="7" t="s">
        <v>41</v>
      </c>
    </row>
    <row r="40" spans="1:7" x14ac:dyDescent="0.2">
      <c r="B40" s="86" t="s">
        <v>1</v>
      </c>
      <c r="C40" s="87" t="s">
        <v>24</v>
      </c>
      <c r="D40" s="87"/>
      <c r="E40" s="14"/>
      <c r="F40" s="92" t="s">
        <v>42</v>
      </c>
      <c r="G40" s="93"/>
    </row>
    <row r="41" spans="1:7" x14ac:dyDescent="0.2">
      <c r="B41" s="86"/>
      <c r="C41" s="13" t="s">
        <v>22</v>
      </c>
      <c r="D41" s="13" t="s">
        <v>23</v>
      </c>
      <c r="E41" s="13"/>
      <c r="F41" s="94"/>
      <c r="G41" s="95"/>
    </row>
    <row r="42" spans="1:7" x14ac:dyDescent="0.2">
      <c r="B42" s="14" t="s">
        <v>43</v>
      </c>
      <c r="C42" s="11">
        <v>368295</v>
      </c>
      <c r="D42" s="11">
        <v>438154</v>
      </c>
      <c r="E42" s="11"/>
      <c r="F42" s="96">
        <v>353412</v>
      </c>
      <c r="G42" s="97"/>
    </row>
    <row r="43" spans="1:7" x14ac:dyDescent="0.2">
      <c r="B43" s="14" t="s">
        <v>29</v>
      </c>
      <c r="C43" s="11">
        <v>394509</v>
      </c>
      <c r="D43" s="11">
        <v>457814</v>
      </c>
      <c r="E43" s="11"/>
      <c r="F43" s="96">
        <v>396929</v>
      </c>
      <c r="G43" s="97"/>
    </row>
    <row r="46" spans="1:7" ht="16" x14ac:dyDescent="0.2">
      <c r="A46" s="7" t="s">
        <v>45</v>
      </c>
    </row>
    <row r="48" spans="1:7" x14ac:dyDescent="0.2">
      <c r="B48" s="86" t="s">
        <v>1</v>
      </c>
      <c r="C48" s="87" t="s">
        <v>24</v>
      </c>
      <c r="D48" s="87"/>
      <c r="E48" s="14"/>
      <c r="F48" s="92" t="s">
        <v>42</v>
      </c>
      <c r="G48" s="93"/>
    </row>
    <row r="49" spans="1:7" x14ac:dyDescent="0.2">
      <c r="B49" s="86"/>
      <c r="C49" s="13" t="s">
        <v>22</v>
      </c>
      <c r="D49" s="13" t="s">
        <v>23</v>
      </c>
      <c r="E49" s="13"/>
      <c r="F49" s="94"/>
      <c r="G49" s="95"/>
    </row>
    <row r="50" spans="1:7" x14ac:dyDescent="0.2">
      <c r="B50" s="14" t="s">
        <v>43</v>
      </c>
      <c r="C50" s="98">
        <v>351257</v>
      </c>
      <c r="D50" s="98">
        <v>438154</v>
      </c>
      <c r="E50" s="11"/>
      <c r="F50" s="96">
        <v>353412</v>
      </c>
      <c r="G50" s="97"/>
    </row>
    <row r="51" spans="1:7" x14ac:dyDescent="0.2">
      <c r="B51" s="14" t="s">
        <v>29</v>
      </c>
      <c r="C51" s="99"/>
      <c r="D51" s="99"/>
      <c r="E51" s="11"/>
      <c r="F51" s="96">
        <v>396929</v>
      </c>
      <c r="G51" s="97"/>
    </row>
    <row r="54" spans="1:7" ht="16" x14ac:dyDescent="0.2">
      <c r="A54" s="7" t="s">
        <v>46</v>
      </c>
      <c r="B54" s="15"/>
      <c r="C54" s="15"/>
      <c r="D54" s="15"/>
      <c r="E54" s="15"/>
      <c r="F54" s="15"/>
      <c r="G54" s="15"/>
    </row>
    <row r="55" spans="1:7" x14ac:dyDescent="0.2">
      <c r="A55" s="15"/>
      <c r="B55" s="15"/>
      <c r="C55" s="15"/>
      <c r="D55" s="15"/>
      <c r="E55" s="15"/>
      <c r="F55" s="15"/>
      <c r="G55" s="15"/>
    </row>
    <row r="56" spans="1:7" x14ac:dyDescent="0.2">
      <c r="A56" s="15"/>
      <c r="B56" s="86" t="s">
        <v>1</v>
      </c>
      <c r="C56" s="87" t="s">
        <v>24</v>
      </c>
      <c r="D56" s="87"/>
      <c r="E56" s="14"/>
      <c r="F56" s="92" t="s">
        <v>42</v>
      </c>
      <c r="G56" s="93"/>
    </row>
    <row r="57" spans="1:7" x14ac:dyDescent="0.2">
      <c r="A57" s="15"/>
      <c r="B57" s="86"/>
      <c r="C57" s="13" t="s">
        <v>22</v>
      </c>
      <c r="D57" s="13" t="s">
        <v>23</v>
      </c>
      <c r="E57" s="13"/>
      <c r="F57" s="94"/>
      <c r="G57" s="95"/>
    </row>
    <row r="58" spans="1:7" x14ac:dyDescent="0.2">
      <c r="A58" s="15"/>
      <c r="B58" s="14" t="s">
        <v>43</v>
      </c>
      <c r="C58" s="98">
        <v>351257</v>
      </c>
      <c r="D58" s="98">
        <v>466988</v>
      </c>
      <c r="E58" s="11"/>
      <c r="F58" s="96">
        <v>353412</v>
      </c>
      <c r="G58" s="97"/>
    </row>
    <row r="59" spans="1:7" x14ac:dyDescent="0.2">
      <c r="A59" s="15"/>
      <c r="B59" s="14" t="s">
        <v>29</v>
      </c>
      <c r="C59" s="99"/>
      <c r="D59" s="99"/>
      <c r="E59" s="11"/>
      <c r="F59" s="96">
        <v>396929</v>
      </c>
      <c r="G59" s="97"/>
    </row>
    <row r="62" spans="1:7" ht="16" x14ac:dyDescent="0.2">
      <c r="A62" s="7" t="s">
        <v>47</v>
      </c>
    </row>
    <row r="64" spans="1:7" x14ac:dyDescent="0.2">
      <c r="B64" s="86" t="s">
        <v>48</v>
      </c>
      <c r="C64" s="87" t="s">
        <v>24</v>
      </c>
      <c r="D64" s="87"/>
      <c r="E64" s="14"/>
      <c r="F64" s="88" t="s">
        <v>25</v>
      </c>
      <c r="G64" s="88"/>
    </row>
    <row r="65" spans="1:7" x14ac:dyDescent="0.2">
      <c r="B65" s="86"/>
      <c r="C65" s="13" t="s">
        <v>22</v>
      </c>
      <c r="D65" s="13" t="s">
        <v>23</v>
      </c>
      <c r="E65" s="13"/>
      <c r="F65" s="13" t="s">
        <v>22</v>
      </c>
      <c r="G65" s="13" t="s">
        <v>23</v>
      </c>
    </row>
    <row r="66" spans="1:7" x14ac:dyDescent="0.2">
      <c r="B66" s="14" t="s">
        <v>49</v>
      </c>
      <c r="C66" s="11">
        <v>420722</v>
      </c>
      <c r="D66" s="11">
        <v>493201</v>
      </c>
      <c r="E66" s="11"/>
      <c r="F66" s="11">
        <v>423303</v>
      </c>
      <c r="G66" s="11">
        <v>495782</v>
      </c>
    </row>
    <row r="67" spans="1:7" x14ac:dyDescent="0.2">
      <c r="B67" s="14" t="s">
        <v>50</v>
      </c>
      <c r="C67" s="11">
        <v>456110</v>
      </c>
      <c r="D67" s="11">
        <v>528589</v>
      </c>
      <c r="E67" s="11"/>
      <c r="F67" s="12"/>
      <c r="G67" s="12"/>
    </row>
    <row r="68" spans="1:7" x14ac:dyDescent="0.2">
      <c r="B68" s="14" t="s">
        <v>51</v>
      </c>
      <c r="C68" s="12"/>
      <c r="D68" s="12"/>
      <c r="E68" s="11"/>
      <c r="F68" s="17">
        <v>458908</v>
      </c>
      <c r="G68" s="11">
        <v>531387</v>
      </c>
    </row>
    <row r="69" spans="1:7" x14ac:dyDescent="0.2">
      <c r="B69" s="14" t="s">
        <v>52</v>
      </c>
      <c r="C69" s="12"/>
      <c r="D69" s="12"/>
      <c r="E69" s="11"/>
      <c r="F69" s="11">
        <v>494513</v>
      </c>
      <c r="G69" s="11">
        <v>566992</v>
      </c>
    </row>
    <row r="72" spans="1:7" ht="16" x14ac:dyDescent="0.2">
      <c r="A72" s="7" t="s">
        <v>53</v>
      </c>
    </row>
    <row r="74" spans="1:7" x14ac:dyDescent="0.2">
      <c r="B74" s="86" t="s">
        <v>48</v>
      </c>
      <c r="C74" s="87" t="s">
        <v>24</v>
      </c>
      <c r="D74" s="87"/>
      <c r="E74" s="14"/>
      <c r="F74" s="92" t="s">
        <v>42</v>
      </c>
      <c r="G74" s="93"/>
    </row>
    <row r="75" spans="1:7" x14ac:dyDescent="0.2">
      <c r="B75" s="86"/>
      <c r="C75" s="13" t="s">
        <v>22</v>
      </c>
      <c r="D75" s="13" t="s">
        <v>23</v>
      </c>
      <c r="E75" s="13"/>
      <c r="F75" s="94"/>
      <c r="G75" s="95"/>
    </row>
    <row r="76" spans="1:7" x14ac:dyDescent="0.2">
      <c r="B76" s="14" t="s">
        <v>49</v>
      </c>
      <c r="C76" s="11">
        <v>368295</v>
      </c>
      <c r="D76" s="11">
        <v>438154</v>
      </c>
      <c r="E76" s="11"/>
      <c r="F76" s="96">
        <v>370554</v>
      </c>
      <c r="G76" s="97"/>
    </row>
    <row r="77" spans="1:7" x14ac:dyDescent="0.2">
      <c r="B77" s="14" t="s">
        <v>50</v>
      </c>
      <c r="C77" s="11">
        <v>394509</v>
      </c>
      <c r="D77" s="11">
        <v>457814</v>
      </c>
      <c r="E77" s="11"/>
      <c r="F77" s="100">
        <v>396929</v>
      </c>
      <c r="G77" s="101"/>
    </row>
    <row r="80" spans="1:7" ht="16" x14ac:dyDescent="0.2">
      <c r="A80" s="7" t="s">
        <v>54</v>
      </c>
    </row>
    <row r="82" spans="2:7" x14ac:dyDescent="0.2">
      <c r="B82" s="86" t="s">
        <v>48</v>
      </c>
      <c r="C82" s="87" t="s">
        <v>24</v>
      </c>
      <c r="D82" s="87"/>
      <c r="E82" s="14"/>
      <c r="F82" s="92" t="s">
        <v>42</v>
      </c>
      <c r="G82" s="93"/>
    </row>
    <row r="83" spans="2:7" x14ac:dyDescent="0.2">
      <c r="B83" s="86"/>
      <c r="C83" s="13" t="s">
        <v>22</v>
      </c>
      <c r="D83" s="13" t="s">
        <v>23</v>
      </c>
      <c r="E83" s="13"/>
      <c r="F83" s="94"/>
      <c r="G83" s="95"/>
    </row>
    <row r="84" spans="2:7" x14ac:dyDescent="0.2">
      <c r="B84" s="81" t="s">
        <v>49</v>
      </c>
      <c r="C84" s="98">
        <v>351257</v>
      </c>
      <c r="D84" s="98">
        <v>438154</v>
      </c>
      <c r="E84" s="11"/>
      <c r="F84" s="96">
        <v>370554</v>
      </c>
      <c r="G84" s="97"/>
    </row>
    <row r="85" spans="2:7" x14ac:dyDescent="0.2">
      <c r="B85" s="81" t="s">
        <v>50</v>
      </c>
      <c r="C85" s="99"/>
      <c r="D85" s="99"/>
      <c r="E85" s="11"/>
      <c r="F85" s="96">
        <v>396929</v>
      </c>
      <c r="G85" s="97"/>
    </row>
  </sheetData>
  <sheetProtection sheet="1" objects="1" scenarios="1"/>
  <mergeCells count="47">
    <mergeCell ref="F76:G76"/>
    <mergeCell ref="F77:G77"/>
    <mergeCell ref="C84:C85"/>
    <mergeCell ref="B74:B75"/>
    <mergeCell ref="C74:D74"/>
    <mergeCell ref="F74:G75"/>
    <mergeCell ref="B82:B83"/>
    <mergeCell ref="C82:D82"/>
    <mergeCell ref="F82:G83"/>
    <mergeCell ref="D84:D85"/>
    <mergeCell ref="F84:G84"/>
    <mergeCell ref="F85:G85"/>
    <mergeCell ref="C58:C59"/>
    <mergeCell ref="D58:D59"/>
    <mergeCell ref="F58:G58"/>
    <mergeCell ref="F59:G59"/>
    <mergeCell ref="B64:B65"/>
    <mergeCell ref="C64:D64"/>
    <mergeCell ref="F64:G64"/>
    <mergeCell ref="F50:G50"/>
    <mergeCell ref="F51:G51"/>
    <mergeCell ref="C50:C51"/>
    <mergeCell ref="D50:D51"/>
    <mergeCell ref="B56:B57"/>
    <mergeCell ref="C56:D56"/>
    <mergeCell ref="F56:G57"/>
    <mergeCell ref="F42:G42"/>
    <mergeCell ref="F43:G43"/>
    <mergeCell ref="B48:B49"/>
    <mergeCell ref="C48:D48"/>
    <mergeCell ref="F48:G49"/>
    <mergeCell ref="C32:C35"/>
    <mergeCell ref="D32:D35"/>
    <mergeCell ref="B40:B41"/>
    <mergeCell ref="C40:D40"/>
    <mergeCell ref="F40:G41"/>
    <mergeCell ref="A2:H2"/>
    <mergeCell ref="A4:H4"/>
    <mergeCell ref="B30:B31"/>
    <mergeCell ref="C30:D30"/>
    <mergeCell ref="F30:G30"/>
    <mergeCell ref="B21:B22"/>
    <mergeCell ref="C21:D21"/>
    <mergeCell ref="F21:G21"/>
    <mergeCell ref="C9:D9"/>
    <mergeCell ref="F9:G9"/>
    <mergeCell ref="B9:B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J41"/>
  <sheetViews>
    <sheetView zoomScaleNormal="100" workbookViewId="0"/>
  </sheetViews>
  <sheetFormatPr baseColWidth="10" defaultColWidth="8.6640625" defaultRowHeight="15" x14ac:dyDescent="0.2"/>
  <cols>
    <col min="1" max="1" width="2.6640625" style="23" customWidth="1"/>
    <col min="2" max="2" width="15" style="23" customWidth="1"/>
    <col min="3" max="3" width="18.33203125" style="23" customWidth="1"/>
    <col min="4" max="4" width="17.5" style="23" customWidth="1"/>
    <col min="5" max="5" width="15.6640625" style="23" customWidth="1"/>
    <col min="6" max="6" width="10.6640625" style="23" customWidth="1"/>
    <col min="7" max="7" width="8.83203125" style="23" customWidth="1"/>
    <col min="8" max="8" width="7.5" style="23" customWidth="1"/>
    <col min="9" max="9" width="10.5" style="23" customWidth="1"/>
    <col min="10" max="16384" width="8.6640625" style="23"/>
  </cols>
  <sheetData>
    <row r="1" spans="1:10" ht="19" x14ac:dyDescent="0.25">
      <c r="A1" s="35" t="s">
        <v>2</v>
      </c>
    </row>
    <row r="2" spans="1:10" ht="16" x14ac:dyDescent="0.2">
      <c r="A2" s="71" t="s">
        <v>78</v>
      </c>
      <c r="B2" s="71"/>
      <c r="C2" s="71"/>
      <c r="D2" s="71"/>
      <c r="E2" s="71"/>
      <c r="F2" s="71"/>
      <c r="G2" s="71"/>
      <c r="H2" s="71"/>
    </row>
    <row r="3" spans="1:10" ht="13.5" customHeight="1" x14ac:dyDescent="0.25">
      <c r="A3" s="35"/>
    </row>
    <row r="4" spans="1:10" ht="43.5" customHeight="1" x14ac:dyDescent="0.2">
      <c r="A4" s="102" t="s">
        <v>11</v>
      </c>
      <c r="B4" s="102"/>
      <c r="C4" s="102"/>
      <c r="D4" s="102"/>
      <c r="E4" s="102"/>
      <c r="F4" s="102"/>
      <c r="G4" s="50"/>
      <c r="H4" s="50"/>
      <c r="I4" s="50"/>
    </row>
    <row r="5" spans="1:10" ht="14.5" customHeight="1" x14ac:dyDescent="0.2">
      <c r="A5" s="51"/>
      <c r="B5" s="51"/>
      <c r="C5" s="51"/>
      <c r="D5" s="51"/>
      <c r="E5" s="51"/>
      <c r="F5" s="51"/>
      <c r="G5" s="50"/>
      <c r="H5" s="50"/>
      <c r="I5" s="50"/>
    </row>
    <row r="6" spans="1:10" ht="32" customHeight="1" x14ac:dyDescent="0.2">
      <c r="A6" s="102" t="s">
        <v>66</v>
      </c>
      <c r="B6" s="102"/>
      <c r="C6" s="102"/>
      <c r="D6" s="102"/>
      <c r="E6" s="102"/>
      <c r="F6" s="102"/>
      <c r="G6" s="50"/>
      <c r="H6" s="50"/>
      <c r="I6" s="50"/>
      <c r="J6" s="50"/>
    </row>
    <row r="7" spans="1:10" ht="48.5" customHeight="1" x14ac:dyDescent="0.2">
      <c r="A7" s="103" t="s">
        <v>67</v>
      </c>
      <c r="B7" s="103"/>
      <c r="C7" s="103"/>
      <c r="D7" s="103"/>
      <c r="E7" s="103"/>
      <c r="F7" s="103"/>
      <c r="G7" s="52"/>
      <c r="H7" s="52"/>
      <c r="I7" s="52"/>
    </row>
    <row r="8" spans="1:10" ht="14.5" customHeight="1" x14ac:dyDescent="0.2"/>
    <row r="9" spans="1:10" ht="16" customHeight="1" thickBot="1" x14ac:dyDescent="0.25">
      <c r="A9" s="53"/>
    </row>
    <row r="10" spans="1:10" ht="17" customHeight="1" thickBot="1" x14ac:dyDescent="0.25">
      <c r="A10" s="114" t="s">
        <v>65</v>
      </c>
      <c r="B10" s="115"/>
      <c r="C10" s="115"/>
      <c r="D10" s="115"/>
      <c r="E10" s="115"/>
      <c r="F10" s="116"/>
    </row>
    <row r="11" spans="1:10" x14ac:dyDescent="0.2">
      <c r="A11" s="23" t="s">
        <v>26</v>
      </c>
    </row>
    <row r="12" spans="1:10" ht="16" thickBot="1" x14ac:dyDescent="0.25"/>
    <row r="13" spans="1:10" x14ac:dyDescent="0.2">
      <c r="B13" s="104" t="s">
        <v>76</v>
      </c>
      <c r="C13" s="105"/>
      <c r="D13" s="106"/>
    </row>
    <row r="14" spans="1:10" x14ac:dyDescent="0.2">
      <c r="B14" s="24" t="s">
        <v>9</v>
      </c>
      <c r="C14" s="24"/>
      <c r="D14" s="37"/>
    </row>
    <row r="15" spans="1:10" x14ac:dyDescent="0.2">
      <c r="B15" s="24" t="s">
        <v>10</v>
      </c>
      <c r="C15" s="24"/>
      <c r="D15" s="38"/>
    </row>
    <row r="16" spans="1:10" ht="16" thickBot="1" x14ac:dyDescent="0.25">
      <c r="B16" s="24" t="s">
        <v>73</v>
      </c>
      <c r="C16" s="24"/>
      <c r="D16" s="72" t="s">
        <v>43</v>
      </c>
      <c r="E16" s="21"/>
      <c r="F16" s="21"/>
    </row>
    <row r="17" spans="2:6" ht="16" thickBot="1" x14ac:dyDescent="0.25">
      <c r="B17" s="111" t="s">
        <v>75</v>
      </c>
      <c r="C17" s="112"/>
      <c r="D17" s="113"/>
      <c r="E17" s="21"/>
      <c r="F17" s="21"/>
    </row>
    <row r="18" spans="2:6" x14ac:dyDescent="0.2">
      <c r="B18" s="24" t="s">
        <v>75</v>
      </c>
      <c r="C18" s="24"/>
      <c r="D18" s="72" t="s">
        <v>43</v>
      </c>
      <c r="E18" s="21"/>
      <c r="F18" s="21"/>
    </row>
    <row r="19" spans="2:6" ht="16" thickBot="1" x14ac:dyDescent="0.25">
      <c r="B19" s="39"/>
      <c r="E19" s="22"/>
      <c r="F19" s="22"/>
    </row>
    <row r="20" spans="2:6" x14ac:dyDescent="0.2">
      <c r="B20" s="117" t="s">
        <v>57</v>
      </c>
      <c r="C20" s="118"/>
      <c r="D20" s="32" t="s">
        <v>55</v>
      </c>
      <c r="E20" s="25" t="s">
        <v>23</v>
      </c>
      <c r="F20" s="110" t="str">
        <f>IF(AND(E22="NEJ",E26&gt;0),"kontakt evt. din skoleforening","")</f>
        <v/>
      </c>
    </row>
    <row r="21" spans="2:6" x14ac:dyDescent="0.2">
      <c r="B21" s="43" t="s">
        <v>56</v>
      </c>
      <c r="C21" s="44"/>
      <c r="D21" s="30">
        <f>VLOOKUP(D16,'Lønintervaller(skjules)'!B42:D43,2,0)</f>
        <v>368295</v>
      </c>
      <c r="E21" s="26">
        <f>VLOOKUP(D16,'Lønintervaller(skjules)'!B42:D43,3,0)</f>
        <v>438154</v>
      </c>
      <c r="F21" s="110"/>
    </row>
    <row r="22" spans="2:6" ht="16" thickBot="1" x14ac:dyDescent="0.25">
      <c r="B22" s="45" t="s">
        <v>58</v>
      </c>
      <c r="C22" s="46"/>
      <c r="D22" s="31"/>
      <c r="E22" s="27" t="str">
        <f>IF(OR(D21&gt;D15,D15&gt;E21),"NEJ","JA")</f>
        <v>NEJ</v>
      </c>
      <c r="F22" s="110"/>
    </row>
    <row r="23" spans="2:6" ht="16" thickBot="1" x14ac:dyDescent="0.25">
      <c r="B23" s="28"/>
      <c r="C23" s="28"/>
      <c r="D23" s="28"/>
      <c r="E23" s="28"/>
      <c r="F23" s="110"/>
    </row>
    <row r="24" spans="2:6" x14ac:dyDescent="0.2">
      <c r="B24" s="117" t="s">
        <v>59</v>
      </c>
      <c r="C24" s="118"/>
      <c r="D24" s="32"/>
      <c r="E24" s="25"/>
      <c r="F24" s="110"/>
    </row>
    <row r="25" spans="2:6" x14ac:dyDescent="0.2">
      <c r="B25" s="43" t="s">
        <v>61</v>
      </c>
      <c r="C25" s="47"/>
      <c r="D25" s="28"/>
      <c r="E25" s="33">
        <f>VLOOKUP(D18,'Lønintervaller(skjules)'!F42:H43,2,0)</f>
        <v>353412</v>
      </c>
      <c r="F25" s="110"/>
    </row>
    <row r="26" spans="2:6" ht="16" thickBot="1" x14ac:dyDescent="0.25">
      <c r="B26" s="48" t="s">
        <v>60</v>
      </c>
      <c r="C26" s="31"/>
      <c r="D26" s="34"/>
      <c r="E26" s="29">
        <f>IF(D15&gt;E25,D15-E25,IF(D15&lt;E25,D15-E25,0))</f>
        <v>-353412</v>
      </c>
      <c r="F26" s="110"/>
    </row>
    <row r="27" spans="2:6" ht="16" thickBot="1" x14ac:dyDescent="0.25">
      <c r="B27" s="28"/>
      <c r="C27" s="28"/>
      <c r="D27" s="28"/>
      <c r="E27" s="28"/>
    </row>
    <row r="28" spans="2:6" ht="16" thickBot="1" x14ac:dyDescent="0.25">
      <c r="B28" s="119" t="s">
        <v>70</v>
      </c>
      <c r="C28" s="120"/>
      <c r="D28" s="120"/>
      <c r="E28" s="121"/>
    </row>
    <row r="29" spans="2:6" x14ac:dyDescent="0.2">
      <c r="B29" s="54" t="s">
        <v>62</v>
      </c>
      <c r="C29" s="55"/>
      <c r="D29" s="55"/>
      <c r="E29" s="56">
        <f>E25</f>
        <v>353412</v>
      </c>
    </row>
    <row r="30" spans="2:6" ht="16" thickBot="1" x14ac:dyDescent="0.25">
      <c r="B30" s="57" t="s">
        <v>74</v>
      </c>
      <c r="C30" s="58"/>
      <c r="D30" s="58"/>
      <c r="E30" s="59">
        <f>IF(AND(E22="NEJ",D15&gt;E21),E26-(D15-E21),IF(E26&lt;0,0,E26))</f>
        <v>0</v>
      </c>
    </row>
    <row r="31" spans="2:6" ht="16" thickBot="1" x14ac:dyDescent="0.25">
      <c r="B31" s="28"/>
      <c r="C31" s="28"/>
      <c r="D31" s="49" t="s">
        <v>64</v>
      </c>
      <c r="E31" s="60">
        <f>SUM(E29:E30)</f>
        <v>353412</v>
      </c>
    </row>
    <row r="34" spans="1:9" ht="16" thickBot="1" x14ac:dyDescent="0.25"/>
    <row r="35" spans="1:9" ht="30.5" customHeight="1" thickBot="1" x14ac:dyDescent="0.25">
      <c r="A35" s="107" t="s">
        <v>72</v>
      </c>
      <c r="B35" s="108"/>
      <c r="C35" s="108"/>
      <c r="D35" s="108"/>
      <c r="E35" s="108"/>
      <c r="F35" s="109"/>
      <c r="G35" s="36"/>
      <c r="H35" s="36"/>
      <c r="I35" s="36"/>
    </row>
    <row r="37" spans="1:9" ht="16" x14ac:dyDescent="0.2">
      <c r="A37" s="40" t="s">
        <v>5</v>
      </c>
    </row>
    <row r="38" spans="1:9" x14ac:dyDescent="0.2">
      <c r="A38" s="41"/>
      <c r="B38" s="23" t="s">
        <v>7</v>
      </c>
      <c r="E38" s="23" t="s">
        <v>7</v>
      </c>
    </row>
    <row r="40" spans="1:9" x14ac:dyDescent="0.2">
      <c r="B40" s="42"/>
      <c r="C40" s="42"/>
      <c r="E40" s="42"/>
      <c r="F40" s="42"/>
    </row>
    <row r="41" spans="1:9" x14ac:dyDescent="0.2">
      <c r="B41" s="23" t="s">
        <v>18</v>
      </c>
      <c r="E41" s="23" t="s">
        <v>6</v>
      </c>
    </row>
  </sheetData>
  <sheetProtection sheet="1" objects="1" scenarios="1"/>
  <mergeCells count="11">
    <mergeCell ref="A4:F4"/>
    <mergeCell ref="A6:F6"/>
    <mergeCell ref="A7:F7"/>
    <mergeCell ref="B13:D13"/>
    <mergeCell ref="A35:F35"/>
    <mergeCell ref="F20:F26"/>
    <mergeCell ref="B17:D17"/>
    <mergeCell ref="A10:F10"/>
    <mergeCell ref="B20:C20"/>
    <mergeCell ref="B24:C24"/>
    <mergeCell ref="B28:E28"/>
  </mergeCells>
  <conditionalFormatting sqref="E22">
    <cfRule type="containsText" dxfId="5" priority="1" operator="containsText" text="NEJ">
      <formula>NOT(ISERROR(SEARCH("NEJ",E22)))</formula>
    </cfRule>
  </conditionalFormatting>
  <conditionalFormatting sqref="E22">
    <cfRule type="containsText" dxfId="4" priority="2" operator="containsText" text="NEJ">
      <formula>NOT(ISERROR(SEARCH("NEJ",#REF!)))</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D538309-D558-4E41-BFF2-2768300946EF}">
          <x14:formula1>
            <xm:f>'Lønintervaller(skjules)'!$F$42:$F$43</xm:f>
          </x14:formula1>
          <xm:sqref>D18</xm:sqref>
        </x14:dataValidation>
        <x14:dataValidation type="list" allowBlank="1" showInputMessage="1" showErrorMessage="1" xr:uid="{DED6D0C5-34E3-1444-92D1-9CDB9B13AF50}">
          <x14:formula1>
            <xm:f>'Lønintervaller(skjules)'!$B$42:$B$43</xm:f>
          </x14:formula1>
          <xm:sqref>D16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I38"/>
  <sheetViews>
    <sheetView tabSelected="1" zoomScaleNormal="100" workbookViewId="0"/>
  </sheetViews>
  <sheetFormatPr baseColWidth="10" defaultColWidth="8.6640625" defaultRowHeight="15" x14ac:dyDescent="0.2"/>
  <cols>
    <col min="1" max="1" width="1.6640625" style="23" customWidth="1"/>
    <col min="2" max="2" width="15" style="23" customWidth="1"/>
    <col min="3" max="3" width="22" style="23" customWidth="1"/>
    <col min="4" max="4" width="17" style="23" customWidth="1"/>
    <col min="5" max="5" width="15.6640625" style="23" customWidth="1"/>
    <col min="6" max="6" width="10" style="23" customWidth="1"/>
    <col min="7" max="7" width="8.83203125" style="23" customWidth="1"/>
    <col min="8" max="8" width="7.5" style="23" customWidth="1"/>
    <col min="9" max="9" width="10.5" style="23" customWidth="1"/>
    <col min="10" max="16384" width="8.6640625" style="23"/>
  </cols>
  <sheetData>
    <row r="1" spans="1:9" ht="19" x14ac:dyDescent="0.25">
      <c r="A1" s="35" t="s">
        <v>44</v>
      </c>
    </row>
    <row r="2" spans="1:9" ht="16" x14ac:dyDescent="0.2">
      <c r="A2" s="71" t="s">
        <v>78</v>
      </c>
      <c r="B2" s="71"/>
      <c r="C2" s="71"/>
      <c r="D2" s="71"/>
      <c r="E2" s="71"/>
      <c r="F2" s="71"/>
      <c r="G2" s="71"/>
      <c r="H2" s="71"/>
    </row>
    <row r="3" spans="1:9" ht="14" customHeight="1" x14ac:dyDescent="0.25">
      <c r="A3" s="35"/>
    </row>
    <row r="4" spans="1:9" ht="43" customHeight="1" x14ac:dyDescent="0.2">
      <c r="A4" s="122" t="s">
        <v>68</v>
      </c>
      <c r="B4" s="122"/>
      <c r="C4" s="122"/>
      <c r="D4" s="122"/>
      <c r="E4" s="122"/>
      <c r="F4" s="122"/>
      <c r="G4" s="61"/>
      <c r="H4" s="61"/>
      <c r="I4" s="61"/>
    </row>
    <row r="6" spans="1:9" ht="16" customHeight="1" x14ac:dyDescent="0.2">
      <c r="A6" s="53"/>
    </row>
    <row r="7" spans="1:9" ht="11.5" customHeight="1" thickBot="1" x14ac:dyDescent="0.25">
      <c r="A7" s="53"/>
    </row>
    <row r="8" spans="1:9" ht="17" customHeight="1" thickBot="1" x14ac:dyDescent="0.25">
      <c r="A8" s="114" t="s">
        <v>65</v>
      </c>
      <c r="B8" s="115"/>
      <c r="C8" s="115"/>
      <c r="D8" s="115"/>
      <c r="E8" s="115"/>
      <c r="F8" s="116"/>
    </row>
    <row r="9" spans="1:9" x14ac:dyDescent="0.2">
      <c r="A9" s="23" t="s">
        <v>26</v>
      </c>
    </row>
    <row r="10" spans="1:9" ht="16" thickBot="1" x14ac:dyDescent="0.25"/>
    <row r="11" spans="1:9" x14ac:dyDescent="0.2">
      <c r="B11" s="104" t="s">
        <v>76</v>
      </c>
      <c r="C11" s="105"/>
      <c r="D11" s="106"/>
    </row>
    <row r="12" spans="1:9" x14ac:dyDescent="0.2">
      <c r="B12" s="74" t="s">
        <v>9</v>
      </c>
      <c r="C12" s="24"/>
      <c r="D12" s="77"/>
    </row>
    <row r="13" spans="1:9" ht="16" thickBot="1" x14ac:dyDescent="0.25">
      <c r="B13" s="74" t="s">
        <v>10</v>
      </c>
      <c r="C13" s="24"/>
      <c r="D13" s="78"/>
    </row>
    <row r="14" spans="1:9" ht="16" thickBot="1" x14ac:dyDescent="0.25">
      <c r="B14" s="111" t="s">
        <v>75</v>
      </c>
      <c r="C14" s="112"/>
      <c r="D14" s="113"/>
    </row>
    <row r="15" spans="1:9" ht="16" thickBot="1" x14ac:dyDescent="0.25">
      <c r="B15" s="75" t="s">
        <v>75</v>
      </c>
      <c r="C15" s="76"/>
      <c r="D15" s="79" t="s">
        <v>43</v>
      </c>
      <c r="E15" s="62"/>
      <c r="F15" s="62"/>
    </row>
    <row r="16" spans="1:9" ht="16" thickBot="1" x14ac:dyDescent="0.25">
      <c r="B16" s="39"/>
      <c r="E16" s="22"/>
      <c r="F16" s="22"/>
    </row>
    <row r="17" spans="1:9" x14ac:dyDescent="0.2">
      <c r="A17" s="28"/>
      <c r="B17" s="117" t="s">
        <v>57</v>
      </c>
      <c r="C17" s="118"/>
      <c r="D17" s="32" t="s">
        <v>55</v>
      </c>
      <c r="E17" s="25" t="s">
        <v>23</v>
      </c>
      <c r="F17" s="110" t="str">
        <f>IF(AND(E19="NEJ",E23&gt;0),"kontakt evt. din skoleforening","")</f>
        <v/>
      </c>
    </row>
    <row r="18" spans="1:9" x14ac:dyDescent="0.2">
      <c r="A18" s="28"/>
      <c r="B18" s="43" t="s">
        <v>56</v>
      </c>
      <c r="C18" s="44"/>
      <c r="D18" s="30">
        <f>'Lønintervaller(skjules)'!C50</f>
        <v>351257</v>
      </c>
      <c r="E18" s="26">
        <f>'Lønintervaller(skjules)'!D50</f>
        <v>438154</v>
      </c>
      <c r="F18" s="110"/>
    </row>
    <row r="19" spans="1:9" ht="16" thickBot="1" x14ac:dyDescent="0.25">
      <c r="A19" s="28"/>
      <c r="B19" s="45" t="s">
        <v>58</v>
      </c>
      <c r="C19" s="46"/>
      <c r="D19" s="31"/>
      <c r="E19" s="27" t="str">
        <f>IF(OR(D18&gt;D13,D13&gt;E18),"NEJ","JA")</f>
        <v>NEJ</v>
      </c>
      <c r="F19" s="110"/>
    </row>
    <row r="20" spans="1:9" ht="16" thickBot="1" x14ac:dyDescent="0.25">
      <c r="A20" s="28"/>
      <c r="B20" s="28"/>
      <c r="C20" s="28"/>
      <c r="D20" s="28"/>
      <c r="E20" s="28"/>
      <c r="F20" s="110"/>
    </row>
    <row r="21" spans="1:9" x14ac:dyDescent="0.2">
      <c r="A21" s="28"/>
      <c r="B21" s="124" t="s">
        <v>59</v>
      </c>
      <c r="C21" s="125"/>
      <c r="D21" s="63"/>
      <c r="E21" s="25"/>
      <c r="F21" s="110"/>
    </row>
    <row r="22" spans="1:9" x14ac:dyDescent="0.2">
      <c r="A22" s="28"/>
      <c r="B22" s="123" t="s">
        <v>61</v>
      </c>
      <c r="C22" s="123"/>
      <c r="D22" s="123"/>
      <c r="E22" s="64">
        <f>VLOOKUP(D15,'Lønintervaller(skjules)'!F50:H51,2,0)</f>
        <v>353412</v>
      </c>
      <c r="F22" s="110"/>
    </row>
    <row r="23" spans="1:9" ht="16" thickBot="1" x14ac:dyDescent="0.25">
      <c r="A23" s="28"/>
      <c r="B23" s="48" t="s">
        <v>60</v>
      </c>
      <c r="C23" s="65"/>
      <c r="D23" s="66"/>
      <c r="E23" s="29">
        <f>IF(D13&gt;E22,D13-E22,IF(D13&lt;E22,D13-E22,0))</f>
        <v>-353412</v>
      </c>
      <c r="F23" s="110"/>
    </row>
    <row r="24" spans="1:9" ht="16" thickBot="1" x14ac:dyDescent="0.25">
      <c r="A24" s="28"/>
      <c r="B24" s="28"/>
      <c r="C24" s="28"/>
      <c r="D24" s="28"/>
      <c r="E24" s="28"/>
      <c r="F24" s="28"/>
    </row>
    <row r="25" spans="1:9" ht="16" thickBot="1" x14ac:dyDescent="0.25">
      <c r="A25" s="28"/>
      <c r="B25" s="119" t="s">
        <v>70</v>
      </c>
      <c r="C25" s="120"/>
      <c r="D25" s="120"/>
      <c r="E25" s="121"/>
      <c r="F25" s="28"/>
    </row>
    <row r="26" spans="1:9" x14ac:dyDescent="0.2">
      <c r="A26" s="28"/>
      <c r="B26" s="54" t="s">
        <v>62</v>
      </c>
      <c r="C26" s="55"/>
      <c r="D26" s="55"/>
      <c r="E26" s="56">
        <f>E22</f>
        <v>353412</v>
      </c>
      <c r="F26" s="28"/>
    </row>
    <row r="27" spans="1:9" ht="16" thickBot="1" x14ac:dyDescent="0.25">
      <c r="A27" s="28"/>
      <c r="B27" s="57" t="s">
        <v>63</v>
      </c>
      <c r="C27" s="58"/>
      <c r="D27" s="58"/>
      <c r="E27" s="59">
        <f>IF(AND(E19="NEJ",D13&gt;E18),E23-(D13-E18),IF(E23&lt;0,0,E23))</f>
        <v>0</v>
      </c>
      <c r="F27" s="28"/>
    </row>
    <row r="28" spans="1:9" ht="16" thickBot="1" x14ac:dyDescent="0.25">
      <c r="A28" s="28"/>
      <c r="B28" s="28"/>
      <c r="C28" s="28"/>
      <c r="D28" s="49" t="s">
        <v>64</v>
      </c>
      <c r="E28" s="60">
        <f>SUM(E26:E27)</f>
        <v>353412</v>
      </c>
      <c r="F28" s="28"/>
    </row>
    <row r="29" spans="1:9" x14ac:dyDescent="0.2">
      <c r="A29" s="28"/>
      <c r="B29" s="28"/>
      <c r="C29" s="28"/>
      <c r="D29" s="28"/>
      <c r="E29" s="28"/>
      <c r="F29" s="28"/>
    </row>
    <row r="30" spans="1:9" x14ac:dyDescent="0.2">
      <c r="A30" s="28"/>
      <c r="B30" s="28"/>
      <c r="C30" s="28"/>
      <c r="D30" s="28"/>
      <c r="E30" s="28"/>
      <c r="F30" s="28"/>
    </row>
    <row r="31" spans="1:9" ht="16" thickBot="1" x14ac:dyDescent="0.25">
      <c r="A31" s="28"/>
      <c r="B31" s="28"/>
      <c r="C31" s="28"/>
      <c r="D31" s="28"/>
      <c r="E31" s="28"/>
      <c r="F31" s="28"/>
    </row>
    <row r="32" spans="1:9" ht="30.5" customHeight="1" thickBot="1" x14ac:dyDescent="0.25">
      <c r="A32" s="107" t="s">
        <v>72</v>
      </c>
      <c r="B32" s="108"/>
      <c r="C32" s="108"/>
      <c r="D32" s="108"/>
      <c r="E32" s="108"/>
      <c r="F32" s="109"/>
      <c r="G32" s="36"/>
      <c r="H32" s="36"/>
      <c r="I32" s="36"/>
    </row>
    <row r="34" spans="1:6" ht="16" x14ac:dyDescent="0.2">
      <c r="A34" s="40" t="s">
        <v>5</v>
      </c>
    </row>
    <row r="35" spans="1:6" x14ac:dyDescent="0.2">
      <c r="A35" s="41"/>
      <c r="B35" s="23" t="s">
        <v>7</v>
      </c>
      <c r="E35" s="23" t="s">
        <v>7</v>
      </c>
    </row>
    <row r="37" spans="1:6" x14ac:dyDescent="0.2">
      <c r="B37" s="42"/>
      <c r="C37" s="42"/>
      <c r="E37" s="42"/>
      <c r="F37" s="42"/>
    </row>
    <row r="38" spans="1:6" x14ac:dyDescent="0.2">
      <c r="B38" s="23" t="s">
        <v>3</v>
      </c>
      <c r="E38" s="23" t="s">
        <v>6</v>
      </c>
    </row>
  </sheetData>
  <sheetProtection sheet="1" objects="1" scenarios="1"/>
  <mergeCells count="10">
    <mergeCell ref="B25:E25"/>
    <mergeCell ref="A32:F32"/>
    <mergeCell ref="F17:F23"/>
    <mergeCell ref="A4:F4"/>
    <mergeCell ref="B11:D11"/>
    <mergeCell ref="B22:D22"/>
    <mergeCell ref="B14:D14"/>
    <mergeCell ref="A8:F8"/>
    <mergeCell ref="B17:C17"/>
    <mergeCell ref="B21:C21"/>
  </mergeCells>
  <conditionalFormatting sqref="E19">
    <cfRule type="containsText" dxfId="3" priority="1" operator="containsText" text="NEJ">
      <formula>NOT(ISERROR(SEARCH("NEJ",E19)))</formula>
    </cfRule>
  </conditionalFormatting>
  <conditionalFormatting sqref="E19">
    <cfRule type="containsText" dxfId="2" priority="4" operator="containsText" text="NEJ">
      <formula>NOT(ISERROR(SEARCH("NEJ",#REF!)))</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A2826B5-FDCB-9049-98CB-D4CCCE84EE24}">
          <x14:formula1>
            <xm:f>'Lønintervaller(skjules)'!$F$42:$F$43</xm:f>
          </x14:formula1>
          <xm:sqref>D15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I38"/>
  <sheetViews>
    <sheetView zoomScaleNormal="100" workbookViewId="0"/>
  </sheetViews>
  <sheetFormatPr baseColWidth="10" defaultColWidth="8.6640625" defaultRowHeight="15" x14ac:dyDescent="0.2"/>
  <cols>
    <col min="1" max="1" width="2.6640625" style="23" customWidth="1"/>
    <col min="2" max="2" width="11.5" style="23" customWidth="1"/>
    <col min="3" max="3" width="20.5" style="23" customWidth="1"/>
    <col min="4" max="4" width="17.5" style="23" customWidth="1"/>
    <col min="5" max="5" width="15" style="23" customWidth="1"/>
    <col min="6" max="6" width="12.1640625" style="23" customWidth="1"/>
    <col min="7" max="7" width="8.83203125" style="23" customWidth="1"/>
    <col min="8" max="8" width="7.5" style="23" customWidth="1"/>
    <col min="9" max="9" width="10.5" style="23" customWidth="1"/>
    <col min="10" max="16384" width="8.6640625" style="23"/>
  </cols>
  <sheetData>
    <row r="1" spans="1:9" ht="19" x14ac:dyDescent="0.25">
      <c r="A1" s="35" t="s">
        <v>19</v>
      </c>
    </row>
    <row r="2" spans="1:9" ht="15" customHeight="1" x14ac:dyDescent="0.2">
      <c r="A2" s="71" t="s">
        <v>78</v>
      </c>
      <c r="B2" s="71"/>
      <c r="C2" s="71"/>
      <c r="D2" s="71"/>
      <c r="E2" s="71"/>
      <c r="F2" s="71"/>
      <c r="G2" s="71"/>
      <c r="H2" s="71"/>
    </row>
    <row r="3" spans="1:9" ht="14" customHeight="1" x14ac:dyDescent="0.25">
      <c r="A3" s="35"/>
    </row>
    <row r="4" spans="1:9" ht="43" customHeight="1" x14ac:dyDescent="0.2">
      <c r="A4" s="122" t="s">
        <v>68</v>
      </c>
      <c r="B4" s="122"/>
      <c r="C4" s="122"/>
      <c r="D4" s="122"/>
      <c r="E4" s="122"/>
      <c r="F4" s="122"/>
      <c r="G4" s="61"/>
      <c r="H4" s="61"/>
      <c r="I4" s="61"/>
    </row>
    <row r="6" spans="1:9" ht="16" customHeight="1" x14ac:dyDescent="0.2">
      <c r="A6" s="53"/>
    </row>
    <row r="7" spans="1:9" ht="10.5" customHeight="1" thickBot="1" x14ac:dyDescent="0.25"/>
    <row r="8" spans="1:9" ht="17" customHeight="1" thickBot="1" x14ac:dyDescent="0.25">
      <c r="A8" s="114" t="s">
        <v>65</v>
      </c>
      <c r="B8" s="115"/>
      <c r="C8" s="115"/>
      <c r="D8" s="115"/>
      <c r="E8" s="115"/>
      <c r="F8" s="116"/>
    </row>
    <row r="9" spans="1:9" x14ac:dyDescent="0.2">
      <c r="A9" s="23" t="s">
        <v>26</v>
      </c>
    </row>
    <row r="10" spans="1:9" ht="16" thickBot="1" x14ac:dyDescent="0.25"/>
    <row r="11" spans="1:9" x14ac:dyDescent="0.2">
      <c r="B11" s="104" t="s">
        <v>76</v>
      </c>
      <c r="C11" s="105"/>
      <c r="D11" s="106"/>
    </row>
    <row r="12" spans="1:9" x14ac:dyDescent="0.2">
      <c r="B12" s="74" t="s">
        <v>9</v>
      </c>
      <c r="C12" s="24"/>
      <c r="D12" s="77"/>
    </row>
    <row r="13" spans="1:9" ht="16" thickBot="1" x14ac:dyDescent="0.25">
      <c r="B13" s="74" t="s">
        <v>10</v>
      </c>
      <c r="C13" s="24"/>
      <c r="D13" s="78"/>
    </row>
    <row r="14" spans="1:9" ht="16" thickBot="1" x14ac:dyDescent="0.25">
      <c r="B14" s="111" t="s">
        <v>75</v>
      </c>
      <c r="C14" s="112"/>
      <c r="D14" s="113"/>
    </row>
    <row r="15" spans="1:9" ht="16" thickBot="1" x14ac:dyDescent="0.25">
      <c r="B15" s="75" t="s">
        <v>75</v>
      </c>
      <c r="C15" s="76"/>
      <c r="D15" s="79" t="s">
        <v>43</v>
      </c>
      <c r="E15" s="21"/>
      <c r="F15" s="21"/>
    </row>
    <row r="16" spans="1:9" ht="16" thickBot="1" x14ac:dyDescent="0.25">
      <c r="B16" s="39"/>
      <c r="E16" s="22"/>
      <c r="F16" s="22"/>
    </row>
    <row r="17" spans="1:9" x14ac:dyDescent="0.2">
      <c r="B17" s="117" t="s">
        <v>57</v>
      </c>
      <c r="C17" s="118"/>
      <c r="D17" s="32" t="s">
        <v>55</v>
      </c>
      <c r="E17" s="25" t="s">
        <v>23</v>
      </c>
      <c r="F17" s="110" t="str">
        <f>IF(AND(E19="NEJ",E23&gt;0),"kontakt evt. din skoleforening","")</f>
        <v/>
      </c>
    </row>
    <row r="18" spans="1:9" x14ac:dyDescent="0.2">
      <c r="B18" s="43" t="s">
        <v>56</v>
      </c>
      <c r="C18" s="44"/>
      <c r="D18" s="30">
        <f>'Lønintervaller(skjules)'!C58</f>
        <v>351257</v>
      </c>
      <c r="E18" s="30">
        <f>'Lønintervaller(skjules)'!D58</f>
        <v>466988</v>
      </c>
      <c r="F18" s="110"/>
    </row>
    <row r="19" spans="1:9" ht="16" thickBot="1" x14ac:dyDescent="0.25">
      <c r="B19" s="45" t="s">
        <v>58</v>
      </c>
      <c r="C19" s="46"/>
      <c r="D19" s="31"/>
      <c r="E19" s="27" t="str">
        <f>IF(OR(D18&gt;D13,D13&gt;E18),"NEJ","JA")</f>
        <v>NEJ</v>
      </c>
      <c r="F19" s="110"/>
    </row>
    <row r="20" spans="1:9" ht="16" thickBot="1" x14ac:dyDescent="0.25">
      <c r="B20" s="28"/>
      <c r="C20" s="28"/>
      <c r="D20" s="28"/>
      <c r="E20" s="28"/>
      <c r="F20" s="110"/>
    </row>
    <row r="21" spans="1:9" x14ac:dyDescent="0.2">
      <c r="B21" s="117" t="s">
        <v>59</v>
      </c>
      <c r="C21" s="118"/>
      <c r="D21" s="32"/>
      <c r="E21" s="25"/>
      <c r="F21" s="110"/>
    </row>
    <row r="22" spans="1:9" x14ac:dyDescent="0.2">
      <c r="B22" s="43" t="s">
        <v>61</v>
      </c>
      <c r="C22" s="47"/>
      <c r="D22" s="28"/>
      <c r="E22" s="33">
        <f>VLOOKUP(D15,'Lønintervaller(skjules)'!F58:H59,2,0)</f>
        <v>353412</v>
      </c>
      <c r="F22" s="110"/>
    </row>
    <row r="23" spans="1:9" ht="16" thickBot="1" x14ac:dyDescent="0.25">
      <c r="B23" s="48" t="s">
        <v>60</v>
      </c>
      <c r="C23" s="31"/>
      <c r="D23" s="34"/>
      <c r="E23" s="29">
        <f>IF(D13&gt;E22,D13-E22,IF(D13&lt;E22,D13-E22,0))</f>
        <v>-353412</v>
      </c>
      <c r="F23" s="110"/>
    </row>
    <row r="24" spans="1:9" ht="16" thickBot="1" x14ac:dyDescent="0.25">
      <c r="B24" s="28"/>
      <c r="C24" s="28"/>
      <c r="D24" s="28"/>
      <c r="E24" s="28"/>
      <c r="F24" s="28"/>
    </row>
    <row r="25" spans="1:9" ht="16" thickBot="1" x14ac:dyDescent="0.25">
      <c r="B25" s="119" t="s">
        <v>70</v>
      </c>
      <c r="C25" s="120"/>
      <c r="D25" s="120"/>
      <c r="E25" s="121"/>
      <c r="F25" s="28"/>
    </row>
    <row r="26" spans="1:9" x14ac:dyDescent="0.2">
      <c r="B26" s="54" t="s">
        <v>62</v>
      </c>
      <c r="C26" s="55"/>
      <c r="D26" s="55"/>
      <c r="E26" s="56">
        <f>E22</f>
        <v>353412</v>
      </c>
      <c r="F26" s="28"/>
    </row>
    <row r="27" spans="1:9" ht="16" thickBot="1" x14ac:dyDescent="0.25">
      <c r="B27" s="57" t="s">
        <v>63</v>
      </c>
      <c r="C27" s="58"/>
      <c r="D27" s="58"/>
      <c r="E27" s="59">
        <f>IF(AND(E19="NEJ",D13&gt;E18),E23-(D13-E18),IF(E23&lt;0,0,E23))</f>
        <v>0</v>
      </c>
      <c r="F27" s="28"/>
    </row>
    <row r="28" spans="1:9" ht="16" thickBot="1" x14ac:dyDescent="0.25">
      <c r="B28" s="28"/>
      <c r="C28" s="28"/>
      <c r="D28" s="49" t="s">
        <v>64</v>
      </c>
      <c r="E28" s="60">
        <f>SUM(E26:E27)</f>
        <v>353412</v>
      </c>
      <c r="F28" s="28"/>
    </row>
    <row r="29" spans="1:9" x14ac:dyDescent="0.2">
      <c r="B29" s="28"/>
      <c r="C29" s="28"/>
      <c r="D29" s="28"/>
      <c r="E29" s="28"/>
      <c r="F29" s="28"/>
    </row>
    <row r="30" spans="1:9" x14ac:dyDescent="0.2">
      <c r="B30" s="28"/>
      <c r="C30" s="28"/>
      <c r="D30" s="28"/>
      <c r="E30" s="28"/>
      <c r="F30" s="28"/>
    </row>
    <row r="31" spans="1:9" ht="16" thickBot="1" x14ac:dyDescent="0.25">
      <c r="B31" s="28"/>
      <c r="C31" s="28"/>
      <c r="D31" s="28"/>
      <c r="E31" s="28"/>
      <c r="F31" s="28"/>
    </row>
    <row r="32" spans="1:9" ht="30.5" customHeight="1" thickBot="1" x14ac:dyDescent="0.25">
      <c r="A32" s="107" t="s">
        <v>72</v>
      </c>
      <c r="B32" s="108"/>
      <c r="C32" s="108"/>
      <c r="D32" s="108"/>
      <c r="E32" s="108"/>
      <c r="F32" s="109"/>
      <c r="G32" s="36"/>
      <c r="H32" s="36"/>
      <c r="I32" s="36"/>
    </row>
    <row r="33" spans="1:9" ht="30.5" customHeight="1" x14ac:dyDescent="0.2">
      <c r="A33" s="67"/>
      <c r="B33" s="67"/>
      <c r="C33" s="67"/>
      <c r="D33" s="67"/>
      <c r="E33" s="67"/>
      <c r="F33" s="67"/>
      <c r="G33" s="36"/>
      <c r="H33" s="36"/>
      <c r="I33" s="36"/>
    </row>
    <row r="34" spans="1:9" ht="16" x14ac:dyDescent="0.2">
      <c r="A34" s="40" t="s">
        <v>5</v>
      </c>
    </row>
    <row r="35" spans="1:9" x14ac:dyDescent="0.2">
      <c r="A35" s="41"/>
      <c r="B35" s="23" t="s">
        <v>7</v>
      </c>
      <c r="E35" s="23" t="s">
        <v>7</v>
      </c>
    </row>
    <row r="37" spans="1:9" x14ac:dyDescent="0.2">
      <c r="B37" s="42"/>
      <c r="C37" s="42"/>
      <c r="E37" s="42"/>
      <c r="F37" s="42"/>
    </row>
    <row r="38" spans="1:9" x14ac:dyDescent="0.2">
      <c r="B38" s="23" t="s">
        <v>3</v>
      </c>
      <c r="E38" s="23" t="s">
        <v>6</v>
      </c>
    </row>
  </sheetData>
  <sheetProtection sheet="1" objects="1" scenarios="1"/>
  <mergeCells count="9">
    <mergeCell ref="A32:F32"/>
    <mergeCell ref="F17:F23"/>
    <mergeCell ref="A4:F4"/>
    <mergeCell ref="B11:D11"/>
    <mergeCell ref="B25:E25"/>
    <mergeCell ref="B14:D14"/>
    <mergeCell ref="A8:F8"/>
    <mergeCell ref="B17:C17"/>
    <mergeCell ref="B21:C21"/>
  </mergeCells>
  <conditionalFormatting sqref="E19">
    <cfRule type="containsText" dxfId="1" priority="1" operator="containsText" text="NEJ">
      <formula>NOT(ISERROR(SEARCH("NEJ",E19)))</formula>
    </cfRule>
  </conditionalFormatting>
  <conditionalFormatting sqref="E19">
    <cfRule type="containsText" dxfId="0" priority="5" operator="containsText" text="NEJ">
      <formula>NOT(ISERROR(SEARCH("NEJ",#REF!)))</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07A5EAD-6B4B-F240-9C86-54E2A13E13E5}">
          <x14:formula1>
            <xm:f>'Lønintervaller(skjules)'!$F$42:$F$43</xm:f>
          </x14:formula1>
          <xm:sqref>D15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382E9-1C12-9648-80DE-540F82B99645}">
  <dimension ref="A1:O85"/>
  <sheetViews>
    <sheetView topLeftCell="A2" workbookViewId="0">
      <selection activeCell="B35" sqref="B35"/>
    </sheetView>
  </sheetViews>
  <sheetFormatPr baseColWidth="10" defaultColWidth="8.83203125" defaultRowHeight="15" x14ac:dyDescent="0.2"/>
  <cols>
    <col min="1" max="1" width="2.5" style="20" customWidth="1"/>
    <col min="2" max="2" width="22.5" style="20" customWidth="1"/>
    <col min="3" max="3" width="10.1640625" style="20" customWidth="1"/>
    <col min="4" max="4" width="10.6640625" style="20" customWidth="1"/>
    <col min="5" max="5" width="5.83203125" style="20" customWidth="1"/>
    <col min="6" max="6" width="21.33203125" style="20" customWidth="1"/>
    <col min="7" max="7" width="11.5" style="20" customWidth="1"/>
    <col min="8" max="8" width="11.33203125" style="20" customWidth="1"/>
    <col min="9" max="16384" width="8.83203125" style="20"/>
  </cols>
  <sheetData>
    <row r="1" spans="1:15" ht="19" x14ac:dyDescent="0.25">
      <c r="A1" s="1" t="s">
        <v>20</v>
      </c>
    </row>
    <row r="2" spans="1:15" ht="36.5" customHeight="1" x14ac:dyDescent="0.25">
      <c r="A2" s="83" t="s">
        <v>32</v>
      </c>
      <c r="B2" s="83"/>
      <c r="C2" s="83"/>
      <c r="D2" s="83"/>
      <c r="E2" s="83"/>
      <c r="F2" s="83"/>
      <c r="G2" s="83"/>
      <c r="H2" s="83"/>
      <c r="I2" s="83"/>
    </row>
    <row r="3" spans="1:15" x14ac:dyDescent="0.2">
      <c r="A3" s="3"/>
    </row>
    <row r="4" spans="1:15" ht="50" customHeight="1" x14ac:dyDescent="0.2">
      <c r="A4" s="84" t="s">
        <v>69</v>
      </c>
      <c r="B4" s="85"/>
      <c r="C4" s="85"/>
      <c r="D4" s="85"/>
      <c r="E4" s="85"/>
      <c r="F4" s="85"/>
      <c r="G4" s="85"/>
      <c r="H4" s="85"/>
      <c r="I4" s="85"/>
    </row>
    <row r="5" spans="1:15" ht="16" x14ac:dyDescent="0.2">
      <c r="A5" s="16" t="s">
        <v>26</v>
      </c>
    </row>
    <row r="7" spans="1:15" ht="16" x14ac:dyDescent="0.2">
      <c r="A7" s="10" t="s">
        <v>21</v>
      </c>
    </row>
    <row r="9" spans="1:15" x14ac:dyDescent="0.2">
      <c r="B9" s="86" t="s">
        <v>1</v>
      </c>
      <c r="C9" s="87" t="s">
        <v>24</v>
      </c>
      <c r="D9" s="87"/>
      <c r="E9" s="69"/>
      <c r="F9" s="69"/>
      <c r="G9" s="88" t="s">
        <v>25</v>
      </c>
      <c r="H9" s="88"/>
    </row>
    <row r="10" spans="1:15" x14ac:dyDescent="0.2">
      <c r="B10" s="86"/>
      <c r="C10" s="68" t="s">
        <v>22</v>
      </c>
      <c r="D10" s="68" t="s">
        <v>23</v>
      </c>
      <c r="E10" s="68"/>
      <c r="F10" s="68"/>
      <c r="G10" s="68" t="s">
        <v>22</v>
      </c>
      <c r="H10" s="68" t="s">
        <v>23</v>
      </c>
    </row>
    <row r="11" spans="1:15" x14ac:dyDescent="0.2">
      <c r="B11" s="69" t="s">
        <v>27</v>
      </c>
      <c r="C11" s="11">
        <v>368295</v>
      </c>
      <c r="D11" s="11">
        <v>438154</v>
      </c>
      <c r="E11" s="11"/>
      <c r="F11" s="69" t="s">
        <v>27</v>
      </c>
      <c r="G11" s="11">
        <v>370554</v>
      </c>
      <c r="H11" s="11">
        <v>440413</v>
      </c>
    </row>
    <row r="12" spans="1:15" x14ac:dyDescent="0.2">
      <c r="B12" s="69" t="s">
        <v>28</v>
      </c>
      <c r="C12" s="11">
        <v>403683</v>
      </c>
      <c r="D12" s="11">
        <v>484027</v>
      </c>
      <c r="E12" s="11"/>
      <c r="F12" s="69" t="s">
        <v>28</v>
      </c>
      <c r="G12" s="11">
        <v>406159</v>
      </c>
      <c r="H12" s="11">
        <v>486503</v>
      </c>
    </row>
    <row r="13" spans="1:15" x14ac:dyDescent="0.2">
      <c r="B13" s="69" t="s">
        <v>29</v>
      </c>
      <c r="C13" s="11">
        <v>439071</v>
      </c>
      <c r="D13" s="11">
        <v>528589</v>
      </c>
      <c r="E13" s="11"/>
      <c r="F13" s="69" t="s">
        <v>30</v>
      </c>
      <c r="G13" s="11">
        <v>441765</v>
      </c>
      <c r="H13" s="11">
        <v>531283</v>
      </c>
    </row>
    <row r="14" spans="1:15" x14ac:dyDescent="0.2">
      <c r="B14" s="69" t="s">
        <v>30</v>
      </c>
      <c r="C14" s="12"/>
      <c r="D14" s="12"/>
      <c r="E14" s="11"/>
      <c r="F14" s="69" t="s">
        <v>31</v>
      </c>
      <c r="G14" s="11">
        <v>441765</v>
      </c>
      <c r="H14" s="11">
        <v>586331</v>
      </c>
    </row>
    <row r="15" spans="1:15" x14ac:dyDescent="0.2">
      <c r="B15" s="69" t="s">
        <v>31</v>
      </c>
      <c r="C15" s="12"/>
      <c r="D15" s="12"/>
      <c r="E15" s="11"/>
      <c r="K15" s="73"/>
      <c r="L15" s="73"/>
      <c r="N15" s="73"/>
      <c r="O15" s="73"/>
    </row>
    <row r="16" spans="1:15" x14ac:dyDescent="0.2">
      <c r="K16" s="73"/>
      <c r="L16" s="73"/>
    </row>
    <row r="17" spans="1:12" x14ac:dyDescent="0.2">
      <c r="K17" s="73"/>
      <c r="L17" s="73"/>
    </row>
    <row r="18" spans="1:12" ht="16" x14ac:dyDescent="0.2">
      <c r="A18" s="7" t="s">
        <v>33</v>
      </c>
    </row>
    <row r="19" spans="1:12" ht="19" customHeight="1" x14ac:dyDescent="0.2">
      <c r="A19" s="18" t="s">
        <v>34</v>
      </c>
    </row>
    <row r="21" spans="1:12" x14ac:dyDescent="0.2">
      <c r="B21" s="86" t="s">
        <v>38</v>
      </c>
      <c r="C21" s="87" t="s">
        <v>39</v>
      </c>
      <c r="D21" s="87"/>
      <c r="E21" s="69"/>
      <c r="F21" s="69"/>
      <c r="G21" s="88" t="s">
        <v>40</v>
      </c>
      <c r="H21" s="88"/>
    </row>
    <row r="22" spans="1:12" x14ac:dyDescent="0.2">
      <c r="B22" s="86"/>
      <c r="C22" s="68" t="s">
        <v>22</v>
      </c>
      <c r="D22" s="68" t="s">
        <v>23</v>
      </c>
      <c r="E22" s="68"/>
      <c r="F22" s="68"/>
      <c r="G22" s="68" t="s">
        <v>22</v>
      </c>
      <c r="H22" s="68" t="s">
        <v>23</v>
      </c>
    </row>
    <row r="23" spans="1:12" x14ac:dyDescent="0.2">
      <c r="B23" s="69" t="s">
        <v>35</v>
      </c>
      <c r="C23" s="11">
        <v>35388</v>
      </c>
      <c r="D23" s="11">
        <v>26213</v>
      </c>
      <c r="E23" s="11"/>
      <c r="F23" s="69" t="s">
        <v>35</v>
      </c>
      <c r="G23" s="11">
        <v>35388</v>
      </c>
      <c r="H23" s="11">
        <v>26213</v>
      </c>
    </row>
    <row r="24" spans="1:12" x14ac:dyDescent="0.2">
      <c r="B24" s="69" t="s">
        <v>36</v>
      </c>
      <c r="C24" s="11">
        <v>52426</v>
      </c>
      <c r="D24" s="11">
        <v>43252</v>
      </c>
      <c r="E24" s="11"/>
      <c r="F24" s="69" t="s">
        <v>36</v>
      </c>
      <c r="G24" s="11">
        <v>52426</v>
      </c>
      <c r="H24" s="11">
        <v>43252</v>
      </c>
    </row>
    <row r="25" spans="1:12" x14ac:dyDescent="0.2">
      <c r="B25" s="69" t="s">
        <v>37</v>
      </c>
      <c r="C25" s="11">
        <v>70776</v>
      </c>
      <c r="D25" s="11">
        <v>61601</v>
      </c>
      <c r="E25" s="11"/>
      <c r="F25" s="69" t="s">
        <v>37</v>
      </c>
      <c r="G25" s="11">
        <v>70776</v>
      </c>
      <c r="H25" s="11">
        <v>61601</v>
      </c>
    </row>
    <row r="28" spans="1:12" ht="16" x14ac:dyDescent="0.2">
      <c r="A28" s="7" t="s">
        <v>4</v>
      </c>
    </row>
    <row r="30" spans="1:12" x14ac:dyDescent="0.2">
      <c r="B30" s="86" t="s">
        <v>1</v>
      </c>
      <c r="C30" s="87" t="s">
        <v>24</v>
      </c>
      <c r="D30" s="87"/>
      <c r="E30" s="69"/>
      <c r="F30" s="69"/>
      <c r="G30" s="88" t="s">
        <v>25</v>
      </c>
      <c r="H30" s="88"/>
    </row>
    <row r="31" spans="1:12" x14ac:dyDescent="0.2">
      <c r="B31" s="86"/>
      <c r="C31" s="68" t="s">
        <v>22</v>
      </c>
      <c r="D31" s="68" t="s">
        <v>23</v>
      </c>
      <c r="E31" s="68"/>
      <c r="F31" s="68"/>
      <c r="G31" s="68" t="s">
        <v>22</v>
      </c>
      <c r="H31" s="68" t="s">
        <v>23</v>
      </c>
    </row>
    <row r="32" spans="1:12" x14ac:dyDescent="0.2">
      <c r="B32" s="69" t="s">
        <v>27</v>
      </c>
      <c r="C32" s="89">
        <v>368295</v>
      </c>
      <c r="D32" s="89">
        <v>484027</v>
      </c>
      <c r="E32" s="11"/>
      <c r="F32" s="69" t="s">
        <v>27</v>
      </c>
      <c r="G32" s="11">
        <v>370554</v>
      </c>
      <c r="H32" s="11">
        <v>440413</v>
      </c>
    </row>
    <row r="33" spans="1:8" x14ac:dyDescent="0.2">
      <c r="B33" s="69" t="s">
        <v>28</v>
      </c>
      <c r="C33" s="90"/>
      <c r="D33" s="90"/>
      <c r="E33" s="11"/>
      <c r="F33" s="69" t="s">
        <v>28</v>
      </c>
      <c r="G33" s="11">
        <v>406159</v>
      </c>
      <c r="H33" s="11">
        <v>486503</v>
      </c>
    </row>
    <row r="34" spans="1:8" x14ac:dyDescent="0.2">
      <c r="B34" s="69" t="s">
        <v>30</v>
      </c>
      <c r="C34" s="90"/>
      <c r="D34" s="90"/>
      <c r="E34" s="11"/>
      <c r="F34" s="69" t="s">
        <v>30</v>
      </c>
      <c r="G34" s="11">
        <v>441765</v>
      </c>
      <c r="H34" s="11">
        <v>531283</v>
      </c>
    </row>
    <row r="35" spans="1:8" x14ac:dyDescent="0.2">
      <c r="B35" s="69" t="s">
        <v>31</v>
      </c>
      <c r="C35" s="91"/>
      <c r="D35" s="91"/>
      <c r="E35" s="11"/>
      <c r="F35" s="69" t="s">
        <v>31</v>
      </c>
      <c r="G35" s="11">
        <v>441765</v>
      </c>
      <c r="H35" s="11">
        <v>586331</v>
      </c>
    </row>
    <row r="38" spans="1:8" ht="16" x14ac:dyDescent="0.2">
      <c r="A38" s="7" t="s">
        <v>41</v>
      </c>
    </row>
    <row r="40" spans="1:8" x14ac:dyDescent="0.2">
      <c r="B40" s="86" t="s">
        <v>1</v>
      </c>
      <c r="C40" s="87" t="s">
        <v>24</v>
      </c>
      <c r="D40" s="87"/>
      <c r="E40" s="69"/>
      <c r="F40" s="19"/>
      <c r="G40" s="92" t="s">
        <v>42</v>
      </c>
      <c r="H40" s="93"/>
    </row>
    <row r="41" spans="1:8" x14ac:dyDescent="0.2">
      <c r="B41" s="86"/>
      <c r="C41" s="68" t="s">
        <v>22</v>
      </c>
      <c r="D41" s="68" t="s">
        <v>23</v>
      </c>
      <c r="E41" s="68"/>
      <c r="F41" s="70"/>
      <c r="G41" s="94"/>
      <c r="H41" s="95"/>
    </row>
    <row r="42" spans="1:8" x14ac:dyDescent="0.2">
      <c r="B42" s="69" t="s">
        <v>43</v>
      </c>
      <c r="C42" s="11">
        <v>368295</v>
      </c>
      <c r="D42" s="11">
        <v>438154</v>
      </c>
      <c r="E42" s="11"/>
      <c r="F42" s="69" t="s">
        <v>43</v>
      </c>
      <c r="G42" s="96">
        <v>353412</v>
      </c>
      <c r="H42" s="97"/>
    </row>
    <row r="43" spans="1:8" x14ac:dyDescent="0.2">
      <c r="B43" s="69" t="s">
        <v>29</v>
      </c>
      <c r="C43" s="11">
        <v>394509</v>
      </c>
      <c r="D43" s="11">
        <v>457814</v>
      </c>
      <c r="E43" s="11"/>
      <c r="F43" s="69" t="s">
        <v>29</v>
      </c>
      <c r="G43" s="96">
        <v>396929</v>
      </c>
      <c r="H43" s="97"/>
    </row>
    <row r="46" spans="1:8" ht="16" x14ac:dyDescent="0.2">
      <c r="A46" s="7" t="s">
        <v>45</v>
      </c>
    </row>
    <row r="48" spans="1:8" x14ac:dyDescent="0.2">
      <c r="B48" s="86" t="s">
        <v>1</v>
      </c>
      <c r="C48" s="87" t="s">
        <v>24</v>
      </c>
      <c r="D48" s="87"/>
      <c r="E48" s="69"/>
      <c r="F48" s="19"/>
      <c r="G48" s="92" t="s">
        <v>42</v>
      </c>
      <c r="H48" s="93"/>
    </row>
    <row r="49" spans="1:8" x14ac:dyDescent="0.2">
      <c r="B49" s="86"/>
      <c r="C49" s="68" t="s">
        <v>22</v>
      </c>
      <c r="D49" s="68" t="s">
        <v>23</v>
      </c>
      <c r="E49" s="68"/>
      <c r="F49" s="70"/>
      <c r="G49" s="94"/>
      <c r="H49" s="95"/>
    </row>
    <row r="50" spans="1:8" x14ac:dyDescent="0.2">
      <c r="B50" s="69" t="s">
        <v>43</v>
      </c>
      <c r="C50" s="98">
        <v>351257</v>
      </c>
      <c r="D50" s="98">
        <v>438154</v>
      </c>
      <c r="E50" s="11"/>
      <c r="F50" s="69" t="s">
        <v>43</v>
      </c>
      <c r="G50" s="96">
        <v>353412</v>
      </c>
      <c r="H50" s="97"/>
    </row>
    <row r="51" spans="1:8" x14ac:dyDescent="0.2">
      <c r="B51" s="69" t="s">
        <v>29</v>
      </c>
      <c r="C51" s="99"/>
      <c r="D51" s="99"/>
      <c r="E51" s="11"/>
      <c r="F51" s="69" t="s">
        <v>29</v>
      </c>
      <c r="G51" s="96">
        <v>396929</v>
      </c>
      <c r="H51" s="97"/>
    </row>
    <row r="54" spans="1:8" ht="16" x14ac:dyDescent="0.2">
      <c r="A54" s="7" t="s">
        <v>46</v>
      </c>
    </row>
    <row r="56" spans="1:8" x14ac:dyDescent="0.2">
      <c r="B56" s="86" t="s">
        <v>1</v>
      </c>
      <c r="C56" s="87" t="s">
        <v>24</v>
      </c>
      <c r="D56" s="87"/>
      <c r="E56" s="69"/>
      <c r="F56" s="19"/>
      <c r="G56" s="92" t="s">
        <v>42</v>
      </c>
      <c r="H56" s="93"/>
    </row>
    <row r="57" spans="1:8" x14ac:dyDescent="0.2">
      <c r="B57" s="86"/>
      <c r="C57" s="68" t="s">
        <v>22</v>
      </c>
      <c r="D57" s="68" t="s">
        <v>23</v>
      </c>
      <c r="E57" s="68"/>
      <c r="F57" s="70"/>
      <c r="G57" s="94"/>
      <c r="H57" s="95"/>
    </row>
    <row r="58" spans="1:8" x14ac:dyDescent="0.2">
      <c r="B58" s="69" t="s">
        <v>43</v>
      </c>
      <c r="C58" s="98">
        <v>351257</v>
      </c>
      <c r="D58" s="98">
        <v>466988</v>
      </c>
      <c r="E58" s="11"/>
      <c r="F58" s="69" t="s">
        <v>43</v>
      </c>
      <c r="G58" s="96">
        <v>353412</v>
      </c>
      <c r="H58" s="97"/>
    </row>
    <row r="59" spans="1:8" x14ac:dyDescent="0.2">
      <c r="B59" s="69" t="s">
        <v>29</v>
      </c>
      <c r="C59" s="99"/>
      <c r="D59" s="99"/>
      <c r="E59" s="11"/>
      <c r="F59" s="69" t="s">
        <v>29</v>
      </c>
      <c r="G59" s="96">
        <v>396929</v>
      </c>
      <c r="H59" s="97"/>
    </row>
    <row r="62" spans="1:8" ht="16" x14ac:dyDescent="0.2">
      <c r="A62" s="7" t="s">
        <v>47</v>
      </c>
    </row>
    <row r="64" spans="1:8" x14ac:dyDescent="0.2">
      <c r="B64" s="86" t="s">
        <v>48</v>
      </c>
      <c r="C64" s="87" t="s">
        <v>24</v>
      </c>
      <c r="D64" s="87"/>
      <c r="E64" s="69"/>
      <c r="F64" s="69"/>
      <c r="G64" s="88" t="s">
        <v>25</v>
      </c>
      <c r="H64" s="88"/>
    </row>
    <row r="65" spans="1:8" x14ac:dyDescent="0.2">
      <c r="B65" s="86"/>
      <c r="C65" s="68" t="s">
        <v>22</v>
      </c>
      <c r="D65" s="68" t="s">
        <v>23</v>
      </c>
      <c r="E65" s="68"/>
      <c r="F65" s="68"/>
      <c r="G65" s="68" t="s">
        <v>22</v>
      </c>
      <c r="H65" s="68" t="s">
        <v>23</v>
      </c>
    </row>
    <row r="66" spans="1:8" x14ac:dyDescent="0.2">
      <c r="B66" s="69" t="s">
        <v>49</v>
      </c>
      <c r="C66" s="11">
        <v>420722</v>
      </c>
      <c r="D66" s="11">
        <v>493201</v>
      </c>
      <c r="E66" s="11"/>
      <c r="F66" s="69" t="s">
        <v>49</v>
      </c>
      <c r="G66" s="11">
        <v>423303</v>
      </c>
      <c r="H66" s="11">
        <v>495782</v>
      </c>
    </row>
    <row r="67" spans="1:8" x14ac:dyDescent="0.2">
      <c r="B67" s="69" t="s">
        <v>50</v>
      </c>
      <c r="C67" s="11">
        <v>456110</v>
      </c>
      <c r="D67" s="11">
        <v>528589</v>
      </c>
      <c r="E67" s="11"/>
      <c r="F67" s="69" t="s">
        <v>51</v>
      </c>
      <c r="G67" s="17">
        <v>458908</v>
      </c>
      <c r="H67" s="11">
        <v>531387</v>
      </c>
    </row>
    <row r="68" spans="1:8" x14ac:dyDescent="0.2">
      <c r="B68" s="69" t="s">
        <v>51</v>
      </c>
      <c r="C68" s="12"/>
      <c r="D68" s="12"/>
      <c r="E68" s="11"/>
      <c r="F68" s="69" t="s">
        <v>52</v>
      </c>
      <c r="G68" s="11">
        <v>494513</v>
      </c>
      <c r="H68" s="11">
        <v>566992</v>
      </c>
    </row>
    <row r="69" spans="1:8" x14ac:dyDescent="0.2">
      <c r="B69" s="69" t="s">
        <v>52</v>
      </c>
      <c r="C69" s="12"/>
      <c r="D69" s="12"/>
      <c r="E69" s="11"/>
    </row>
    <row r="72" spans="1:8" ht="16" x14ac:dyDescent="0.2">
      <c r="A72" s="7" t="s">
        <v>53</v>
      </c>
    </row>
    <row r="74" spans="1:8" x14ac:dyDescent="0.2">
      <c r="B74" s="86" t="s">
        <v>48</v>
      </c>
      <c r="C74" s="87" t="s">
        <v>24</v>
      </c>
      <c r="D74" s="87"/>
      <c r="E74" s="69"/>
      <c r="F74" s="19"/>
      <c r="G74" s="92" t="s">
        <v>42</v>
      </c>
      <c r="H74" s="93"/>
    </row>
    <row r="75" spans="1:8" x14ac:dyDescent="0.2">
      <c r="B75" s="86"/>
      <c r="C75" s="68" t="s">
        <v>22</v>
      </c>
      <c r="D75" s="68" t="s">
        <v>23</v>
      </c>
      <c r="E75" s="68"/>
      <c r="F75" s="70"/>
      <c r="G75" s="94"/>
      <c r="H75" s="95"/>
    </row>
    <row r="76" spans="1:8" x14ac:dyDescent="0.2">
      <c r="B76" s="69" t="s">
        <v>49</v>
      </c>
      <c r="C76" s="11">
        <v>368295</v>
      </c>
      <c r="D76" s="11">
        <v>438154</v>
      </c>
      <c r="E76" s="11"/>
      <c r="F76" s="69" t="s">
        <v>49</v>
      </c>
      <c r="G76" s="96">
        <v>370554</v>
      </c>
      <c r="H76" s="97"/>
    </row>
    <row r="77" spans="1:8" x14ac:dyDescent="0.2">
      <c r="B77" s="69" t="s">
        <v>50</v>
      </c>
      <c r="C77" s="11">
        <v>394509</v>
      </c>
      <c r="D77" s="11">
        <v>457814</v>
      </c>
      <c r="E77" s="11"/>
      <c r="F77" s="69" t="s">
        <v>50</v>
      </c>
      <c r="G77" s="100">
        <v>396929</v>
      </c>
      <c r="H77" s="101"/>
    </row>
    <row r="80" spans="1:8" ht="16" x14ac:dyDescent="0.2">
      <c r="A80" s="7" t="s">
        <v>54</v>
      </c>
    </row>
    <row r="82" spans="2:8" x14ac:dyDescent="0.2">
      <c r="B82" s="86" t="s">
        <v>48</v>
      </c>
      <c r="C82" s="87" t="s">
        <v>24</v>
      </c>
      <c r="D82" s="87"/>
      <c r="E82" s="69"/>
      <c r="F82" s="19"/>
      <c r="G82" s="92" t="s">
        <v>42</v>
      </c>
      <c r="H82" s="93"/>
    </row>
    <row r="83" spans="2:8" x14ac:dyDescent="0.2">
      <c r="B83" s="86"/>
      <c r="C83" s="68" t="s">
        <v>22</v>
      </c>
      <c r="D83" s="68" t="s">
        <v>23</v>
      </c>
      <c r="E83" s="68"/>
      <c r="F83" s="70"/>
      <c r="G83" s="94"/>
      <c r="H83" s="95"/>
    </row>
    <row r="84" spans="2:8" x14ac:dyDescent="0.2">
      <c r="B84" s="81" t="s">
        <v>49</v>
      </c>
      <c r="C84" s="98">
        <v>351257</v>
      </c>
      <c r="D84" s="98">
        <v>438154</v>
      </c>
      <c r="E84" s="11"/>
      <c r="F84" s="81" t="s">
        <v>49</v>
      </c>
      <c r="G84" s="96">
        <v>370554</v>
      </c>
      <c r="H84" s="97"/>
    </row>
    <row r="85" spans="2:8" x14ac:dyDescent="0.2">
      <c r="B85" s="81" t="s">
        <v>50</v>
      </c>
      <c r="C85" s="99"/>
      <c r="D85" s="99"/>
      <c r="E85" s="11"/>
      <c r="F85" s="81" t="s">
        <v>50</v>
      </c>
      <c r="G85" s="96">
        <v>396929</v>
      </c>
      <c r="H85" s="97"/>
    </row>
  </sheetData>
  <mergeCells count="47">
    <mergeCell ref="C84:C85"/>
    <mergeCell ref="D84:D85"/>
    <mergeCell ref="G84:H84"/>
    <mergeCell ref="G85:H85"/>
    <mergeCell ref="B64:B65"/>
    <mergeCell ref="C64:D64"/>
    <mergeCell ref="G64:H64"/>
    <mergeCell ref="B74:B75"/>
    <mergeCell ref="C74:D74"/>
    <mergeCell ref="G74:H75"/>
    <mergeCell ref="G76:H76"/>
    <mergeCell ref="G77:H77"/>
    <mergeCell ref="B82:B83"/>
    <mergeCell ref="C82:D82"/>
    <mergeCell ref="G82:H83"/>
    <mergeCell ref="G48:H49"/>
    <mergeCell ref="B56:B57"/>
    <mergeCell ref="C56:D56"/>
    <mergeCell ref="G56:H57"/>
    <mergeCell ref="C58:C59"/>
    <mergeCell ref="D58:D59"/>
    <mergeCell ref="G58:H58"/>
    <mergeCell ref="G59:H59"/>
    <mergeCell ref="C50:C51"/>
    <mergeCell ref="D50:D51"/>
    <mergeCell ref="G50:H50"/>
    <mergeCell ref="G51:H51"/>
    <mergeCell ref="B48:B49"/>
    <mergeCell ref="C48:D48"/>
    <mergeCell ref="B30:B31"/>
    <mergeCell ref="C30:D30"/>
    <mergeCell ref="G30:H30"/>
    <mergeCell ref="C32:C35"/>
    <mergeCell ref="D32:D35"/>
    <mergeCell ref="B40:B41"/>
    <mergeCell ref="C40:D40"/>
    <mergeCell ref="G40:H41"/>
    <mergeCell ref="G42:H42"/>
    <mergeCell ref="G43:H43"/>
    <mergeCell ref="B21:B22"/>
    <mergeCell ref="C21:D21"/>
    <mergeCell ref="G21:H21"/>
    <mergeCell ref="A2:I2"/>
    <mergeCell ref="A4:I4"/>
    <mergeCell ref="B9:B10"/>
    <mergeCell ref="C9:D9"/>
    <mergeCell ref="G9:H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Regneark</vt:lpstr>
      </vt:variant>
      <vt:variant>
        <vt:i4>6</vt:i4>
      </vt:variant>
    </vt:vector>
  </HeadingPairs>
  <TitlesOfParts>
    <vt:vector size="6" baseType="lpstr">
      <vt:lpstr>Introduktion</vt:lpstr>
      <vt:lpstr>Lønsatser</vt:lpstr>
      <vt:lpstr>Viceskoleinspektører</vt:lpstr>
      <vt:lpstr>Afdelingsleder grundskole</vt:lpstr>
      <vt:lpstr>Afd.leder kostsk. Boafd.</vt:lpstr>
      <vt:lpstr>Lønintervaller(skjules)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Højgaard</dc:creator>
  <cp:lastModifiedBy>Jette Vibe Johansen</cp:lastModifiedBy>
  <cp:lastPrinted>2019-05-02T09:55:58Z</cp:lastPrinted>
  <dcterms:created xsi:type="dcterms:W3CDTF">2018-09-27T05:57:16Z</dcterms:created>
  <dcterms:modified xsi:type="dcterms:W3CDTF">2022-09-07T08:06:03Z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_sAMAccountName">
    <vt:lpwstr>DFPHP</vt:lpwstr>
  </property>
  <property fmtid="{D5CDD505-2E9C-101B-9397-08002B2CF9AE}" pid="3" name="DL_AuthorInitials">
    <vt:lpwstr>DFPHP</vt:lpwstr>
  </property>
  <property fmtid="{D5CDD505-2E9C-101B-9397-08002B2CF9AE}" pid="4" name="fInit">
    <vt:lpwstr>DFPHP</vt:lpwstr>
  </property>
  <property fmtid="{D5CDD505-2E9C-101B-9397-08002B2CF9AE}" pid="5" name="fNavn">
    <vt:lpwstr>Peter Højgaard</vt:lpwstr>
  </property>
</Properties>
</file>